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/>
  <mc:AlternateContent xmlns:mc="http://schemas.openxmlformats.org/markup-compatibility/2006">
    <mc:Choice Requires="x15">
      <x15ac:absPath xmlns:x15ac="http://schemas.microsoft.com/office/spreadsheetml/2010/11/ac" url="C:\Users\Valentova\Documents\Výzvy\2023\Oprava chodníků na novém sídlišti v Ivančicích, ul. Polní a Na Úvoze\Výzva a ZD\"/>
    </mc:Choice>
  </mc:AlternateContent>
  <xr:revisionPtr revIDLastSave="0" documentId="13_ncr:1_{8948964E-771F-4B32-B798-1884EBCC0562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Rekapitulace stavby" sheetId="1" r:id="rId1"/>
    <sheet name="SO-01 - 01) chodníky ul. ..." sheetId="2" r:id="rId2"/>
    <sheet name="SO-02 - 02) chodníky ul. ..." sheetId="3" r:id="rId3"/>
    <sheet name="SO-03 - 03) příprava pro ..." sheetId="4" r:id="rId4"/>
    <sheet name="SO-04 - 04) příprava pro ..." sheetId="5" r:id="rId5"/>
  </sheets>
  <definedNames>
    <definedName name="_xlnm._FilterDatabase" localSheetId="1" hidden="1">'SO-01 - 01) chodníky ul. ...'!$C$121:$K$187</definedName>
    <definedName name="_xlnm._FilterDatabase" localSheetId="2" hidden="1">'SO-02 - 02) chodníky ul. ...'!$C$123:$K$191</definedName>
    <definedName name="_xlnm._FilterDatabase" localSheetId="3" hidden="1">'SO-03 - 03) příprava pro ...'!$C$117:$K$142</definedName>
    <definedName name="_xlnm._FilterDatabase" localSheetId="4" hidden="1">'SO-04 - 04) příprava pro ...'!$C$117:$K$142</definedName>
    <definedName name="_xlnm.Print_Titles" localSheetId="0">'Rekapitulace stavby'!$92:$92</definedName>
    <definedName name="_xlnm.Print_Titles" localSheetId="1">'SO-01 - 01) chodníky ul. ...'!$121:$121</definedName>
    <definedName name="_xlnm.Print_Titles" localSheetId="2">'SO-02 - 02) chodníky ul. ...'!$123:$123</definedName>
    <definedName name="_xlnm.Print_Titles" localSheetId="3">'SO-03 - 03) příprava pro ...'!$117:$117</definedName>
    <definedName name="_xlnm.Print_Titles" localSheetId="4">'SO-04 - 04) příprava pro ...'!$117:$117</definedName>
    <definedName name="_xlnm.Print_Area" localSheetId="0">'Rekapitulace stavby'!$D$4:$AO$76,'Rekapitulace stavby'!$C$82:$AQ$99</definedName>
    <definedName name="_xlnm.Print_Area" localSheetId="1">'SO-01 - 01) chodníky ul. ...'!$C$4:$J$76,'SO-01 - 01) chodníky ul. ...'!$C$82:$J$103,'SO-01 - 01) chodníky ul. ...'!$C$109:$J$187</definedName>
    <definedName name="_xlnm.Print_Area" localSheetId="2">'SO-02 - 02) chodníky ul. ...'!$C$4:$J$76,'SO-02 - 02) chodníky ul. ...'!$C$82:$J$105,'SO-02 - 02) chodníky ul. ...'!$C$111:$J$191</definedName>
    <definedName name="_xlnm.Print_Area" localSheetId="3">'SO-03 - 03) příprava pro ...'!$C$4:$J$76,'SO-03 - 03) příprava pro ...'!$C$82:$J$99,'SO-03 - 03) příprava pro ...'!$C$105:$J$142</definedName>
    <definedName name="_xlnm.Print_Area" localSheetId="4">'SO-04 - 04) příprava pro ...'!$C$4:$J$76,'SO-04 - 04) příprava pro ...'!$C$82:$J$99,'SO-04 - 04) příprava pro ...'!$C$105:$J$142</definedName>
  </definedNames>
  <calcPr calcId="191029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F114" i="5"/>
  <c r="F112" i="5"/>
  <c r="E110" i="5"/>
  <c r="F91" i="5"/>
  <c r="F89" i="5"/>
  <c r="E87" i="5"/>
  <c r="J24" i="5"/>
  <c r="E24" i="5"/>
  <c r="J115" i="5" s="1"/>
  <c r="J23" i="5"/>
  <c r="J21" i="5"/>
  <c r="E21" i="5"/>
  <c r="J91" i="5" s="1"/>
  <c r="J20" i="5"/>
  <c r="J18" i="5"/>
  <c r="E18" i="5"/>
  <c r="F115" i="5" s="1"/>
  <c r="J17" i="5"/>
  <c r="J12" i="5"/>
  <c r="J112" i="5" s="1"/>
  <c r="E7" i="5"/>
  <c r="E108" i="5" s="1"/>
  <c r="J37" i="4"/>
  <c r="J36" i="4"/>
  <c r="AY97" i="1" s="1"/>
  <c r="J35" i="4"/>
  <c r="AX97" i="1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F114" i="4"/>
  <c r="F112" i="4"/>
  <c r="E110" i="4"/>
  <c r="F91" i="4"/>
  <c r="F89" i="4"/>
  <c r="E87" i="4"/>
  <c r="J24" i="4"/>
  <c r="E24" i="4"/>
  <c r="J115" i="4" s="1"/>
  <c r="J23" i="4"/>
  <c r="J21" i="4"/>
  <c r="E21" i="4"/>
  <c r="J114" i="4" s="1"/>
  <c r="J20" i="4"/>
  <c r="J18" i="4"/>
  <c r="E18" i="4"/>
  <c r="F115" i="4" s="1"/>
  <c r="J17" i="4"/>
  <c r="J12" i="4"/>
  <c r="J89" i="4" s="1"/>
  <c r="E7" i="4"/>
  <c r="E108" i="4" s="1"/>
  <c r="J37" i="3"/>
  <c r="J36" i="3"/>
  <c r="AY96" i="1" s="1"/>
  <c r="J35" i="3"/>
  <c r="AX96" i="1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T157" i="3"/>
  <c r="R158" i="3"/>
  <c r="R157" i="3"/>
  <c r="P158" i="3"/>
  <c r="P157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7" i="3"/>
  <c r="BH127" i="3"/>
  <c r="BG127" i="3"/>
  <c r="BF127" i="3"/>
  <c r="T127" i="3"/>
  <c r="R127" i="3"/>
  <c r="P127" i="3"/>
  <c r="F120" i="3"/>
  <c r="F118" i="3"/>
  <c r="E116" i="3"/>
  <c r="F91" i="3"/>
  <c r="F89" i="3"/>
  <c r="E87" i="3"/>
  <c r="J24" i="3"/>
  <c r="E24" i="3"/>
  <c r="J121" i="3"/>
  <c r="J23" i="3"/>
  <c r="J21" i="3"/>
  <c r="E21" i="3"/>
  <c r="J91" i="3"/>
  <c r="J20" i="3"/>
  <c r="J18" i="3"/>
  <c r="E18" i="3"/>
  <c r="F121" i="3"/>
  <c r="J17" i="3"/>
  <c r="J12" i="3"/>
  <c r="J118" i="3" s="1"/>
  <c r="E7" i="3"/>
  <c r="E114" i="3" s="1"/>
  <c r="J37" i="2"/>
  <c r="J36" i="2"/>
  <c r="AY95" i="1"/>
  <c r="J35" i="2"/>
  <c r="AX95" i="1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25" i="2"/>
  <c r="BH125" i="2"/>
  <c r="BG125" i="2"/>
  <c r="BF125" i="2"/>
  <c r="T125" i="2"/>
  <c r="R125" i="2"/>
  <c r="P125" i="2"/>
  <c r="F118" i="2"/>
  <c r="F116" i="2"/>
  <c r="E114" i="2"/>
  <c r="F91" i="2"/>
  <c r="F89" i="2"/>
  <c r="E87" i="2"/>
  <c r="J24" i="2"/>
  <c r="E24" i="2"/>
  <c r="J119" i="2" s="1"/>
  <c r="J23" i="2"/>
  <c r="J21" i="2"/>
  <c r="E21" i="2"/>
  <c r="J118" i="2" s="1"/>
  <c r="J20" i="2"/>
  <c r="J18" i="2"/>
  <c r="E18" i="2"/>
  <c r="F92" i="2" s="1"/>
  <c r="J17" i="2"/>
  <c r="J12" i="2"/>
  <c r="J116" i="2"/>
  <c r="E7" i="2"/>
  <c r="E112" i="2"/>
  <c r="L90" i="1"/>
  <c r="AM90" i="1"/>
  <c r="AM89" i="1"/>
  <c r="L89" i="1"/>
  <c r="AM87" i="1"/>
  <c r="L87" i="1"/>
  <c r="L85" i="1"/>
  <c r="L84" i="1"/>
  <c r="J184" i="2"/>
  <c r="BK173" i="2"/>
  <c r="BK161" i="2"/>
  <c r="J150" i="2"/>
  <c r="J133" i="2"/>
  <c r="J173" i="2"/>
  <c r="J164" i="2"/>
  <c r="BK147" i="2"/>
  <c r="BK133" i="2"/>
  <c r="J136" i="2"/>
  <c r="J189" i="3"/>
  <c r="BK177" i="3"/>
  <c r="BK158" i="3"/>
  <c r="BK139" i="3"/>
  <c r="J186" i="3"/>
  <c r="J169" i="3"/>
  <c r="J152" i="3"/>
  <c r="BK142" i="3"/>
  <c r="J127" i="3"/>
  <c r="J135" i="4"/>
  <c r="BK127" i="4"/>
  <c r="BK141" i="4"/>
  <c r="BK135" i="4"/>
  <c r="BK129" i="4"/>
  <c r="J121" i="4"/>
  <c r="BK141" i="5"/>
  <c r="J139" i="5"/>
  <c r="BK133" i="5"/>
  <c r="J129" i="5"/>
  <c r="J127" i="5"/>
  <c r="BK186" i="2"/>
  <c r="J176" i="2"/>
  <c r="BK157" i="2"/>
  <c r="J144" i="2"/>
  <c r="BK125" i="2"/>
  <c r="BK176" i="2"/>
  <c r="J167" i="2"/>
  <c r="J157" i="2"/>
  <c r="BK140" i="2"/>
  <c r="J125" i="2"/>
  <c r="BK174" i="3"/>
  <c r="BK186" i="3"/>
  <c r="J174" i="3"/>
  <c r="J155" i="3"/>
  <c r="J145" i="3"/>
  <c r="BK127" i="3"/>
  <c r="J179" i="3"/>
  <c r="J158" i="3"/>
  <c r="J139" i="3"/>
  <c r="J141" i="4"/>
  <c r="J133" i="4"/>
  <c r="BK125" i="4"/>
  <c r="J137" i="5"/>
  <c r="J133" i="5"/>
  <c r="BK129" i="5"/>
  <c r="BK123" i="5"/>
  <c r="J121" i="5"/>
  <c r="BK121" i="5"/>
  <c r="BK125" i="5"/>
  <c r="J186" i="2"/>
  <c r="BK181" i="2"/>
  <c r="BK164" i="2"/>
  <c r="BK153" i="2"/>
  <c r="AS94" i="1"/>
  <c r="BK150" i="2"/>
  <c r="BK136" i="2"/>
  <c r="J170" i="2"/>
  <c r="BK169" i="3"/>
  <c r="BK179" i="3"/>
  <c r="J162" i="3"/>
  <c r="J148" i="3"/>
  <c r="J142" i="3"/>
  <c r="BK189" i="3"/>
  <c r="J177" i="3"/>
  <c r="BK162" i="3"/>
  <c r="BK148" i="3"/>
  <c r="BK134" i="3"/>
  <c r="BK139" i="4"/>
  <c r="BK131" i="4"/>
  <c r="BK123" i="4"/>
  <c r="J139" i="4"/>
  <c r="J131" i="4"/>
  <c r="J125" i="4"/>
  <c r="BK139" i="5"/>
  <c r="BK135" i="5"/>
  <c r="BK131" i="5"/>
  <c r="J125" i="5"/>
  <c r="BK184" i="2"/>
  <c r="BK167" i="2"/>
  <c r="J147" i="2"/>
  <c r="J140" i="2"/>
  <c r="J181" i="2"/>
  <c r="BK170" i="2"/>
  <c r="J161" i="2"/>
  <c r="BK144" i="2"/>
  <c r="J153" i="2"/>
  <c r="J134" i="3"/>
  <c r="J183" i="3"/>
  <c r="BK166" i="3"/>
  <c r="BK152" i="3"/>
  <c r="BK131" i="3"/>
  <c r="BK183" i="3"/>
  <c r="J166" i="3"/>
  <c r="BK155" i="3"/>
  <c r="BK145" i="3"/>
  <c r="J131" i="3"/>
  <c r="BK137" i="4"/>
  <c r="J129" i="4"/>
  <c r="BK121" i="4"/>
  <c r="J137" i="4"/>
  <c r="BK133" i="4"/>
  <c r="J127" i="4"/>
  <c r="J123" i="4"/>
  <c r="J141" i="5"/>
  <c r="BK137" i="5"/>
  <c r="J135" i="5"/>
  <c r="J131" i="5"/>
  <c r="BK127" i="5"/>
  <c r="J123" i="5"/>
  <c r="F35" i="4" l="1"/>
  <c r="BB97" i="1" s="1"/>
  <c r="P124" i="2"/>
  <c r="P143" i="2"/>
  <c r="P160" i="2"/>
  <c r="P166" i="2"/>
  <c r="R180" i="2"/>
  <c r="R126" i="3"/>
  <c r="R138" i="3"/>
  <c r="BK161" i="3"/>
  <c r="J161" i="3"/>
  <c r="J101" i="3" s="1"/>
  <c r="P173" i="3"/>
  <c r="P182" i="3"/>
  <c r="P181" i="3"/>
  <c r="P120" i="4"/>
  <c r="P119" i="4" s="1"/>
  <c r="P118" i="4" s="1"/>
  <c r="AU97" i="1" s="1"/>
  <c r="BK124" i="2"/>
  <c r="J124" i="2" s="1"/>
  <c r="J98" i="2" s="1"/>
  <c r="BK143" i="2"/>
  <c r="J143" i="2"/>
  <c r="J99" i="2" s="1"/>
  <c r="BK160" i="2"/>
  <c r="J160" i="2"/>
  <c r="J100" i="2"/>
  <c r="BK166" i="2"/>
  <c r="J166" i="2" s="1"/>
  <c r="J101" i="2" s="1"/>
  <c r="BK180" i="2"/>
  <c r="J180" i="2" s="1"/>
  <c r="J102" i="2" s="1"/>
  <c r="BK126" i="3"/>
  <c r="J126" i="3"/>
  <c r="J98" i="3" s="1"/>
  <c r="P138" i="3"/>
  <c r="P161" i="3"/>
  <c r="BK173" i="3"/>
  <c r="J173" i="3" s="1"/>
  <c r="J102" i="3" s="1"/>
  <c r="R182" i="3"/>
  <c r="R181" i="3" s="1"/>
  <c r="BK120" i="4"/>
  <c r="J120" i="4" s="1"/>
  <c r="J98" i="4" s="1"/>
  <c r="P120" i="5"/>
  <c r="P119" i="5" s="1"/>
  <c r="P118" i="5" s="1"/>
  <c r="AU98" i="1" s="1"/>
  <c r="R124" i="2"/>
  <c r="R143" i="2"/>
  <c r="T160" i="2"/>
  <c r="R166" i="2"/>
  <c r="P180" i="2"/>
  <c r="P126" i="3"/>
  <c r="P125" i="3" s="1"/>
  <c r="P124" i="3" s="1"/>
  <c r="AU96" i="1" s="1"/>
  <c r="BK138" i="3"/>
  <c r="J138" i="3" s="1"/>
  <c r="J99" i="3" s="1"/>
  <c r="R161" i="3"/>
  <c r="T173" i="3"/>
  <c r="T182" i="3"/>
  <c r="T181" i="3"/>
  <c r="T120" i="4"/>
  <c r="T119" i="4" s="1"/>
  <c r="T118" i="4" s="1"/>
  <c r="R120" i="5"/>
  <c r="R119" i="5"/>
  <c r="R118" i="5" s="1"/>
  <c r="T124" i="2"/>
  <c r="T143" i="2"/>
  <c r="R160" i="2"/>
  <c r="T166" i="2"/>
  <c r="T180" i="2"/>
  <c r="T126" i="3"/>
  <c r="T138" i="3"/>
  <c r="T161" i="3"/>
  <c r="R173" i="3"/>
  <c r="BK182" i="3"/>
  <c r="J182" i="3" s="1"/>
  <c r="J104" i="3" s="1"/>
  <c r="R120" i="4"/>
  <c r="R119" i="4" s="1"/>
  <c r="R118" i="4" s="1"/>
  <c r="BK120" i="5"/>
  <c r="J120" i="5" s="1"/>
  <c r="J98" i="5" s="1"/>
  <c r="T120" i="5"/>
  <c r="T119" i="5" s="1"/>
  <c r="T118" i="5" s="1"/>
  <c r="BK157" i="3"/>
  <c r="J157" i="3" s="1"/>
  <c r="J100" i="3" s="1"/>
  <c r="J89" i="5"/>
  <c r="J114" i="5"/>
  <c r="BE121" i="5"/>
  <c r="J92" i="5"/>
  <c r="BE123" i="5"/>
  <c r="E85" i="5"/>
  <c r="F92" i="5"/>
  <c r="BE125" i="5"/>
  <c r="BE127" i="5"/>
  <c r="BE129" i="5"/>
  <c r="BE131" i="5"/>
  <c r="BE133" i="5"/>
  <c r="BE135" i="5"/>
  <c r="BE137" i="5"/>
  <c r="BE139" i="5"/>
  <c r="BE141" i="5"/>
  <c r="E85" i="4"/>
  <c r="F92" i="4"/>
  <c r="J112" i="4"/>
  <c r="BE123" i="4"/>
  <c r="BE127" i="4"/>
  <c r="BE133" i="4"/>
  <c r="BE135" i="4"/>
  <c r="J91" i="4"/>
  <c r="J92" i="4"/>
  <c r="BE121" i="4"/>
  <c r="BE125" i="4"/>
  <c r="BE129" i="4"/>
  <c r="BE131" i="4"/>
  <c r="BE137" i="4"/>
  <c r="BE139" i="4"/>
  <c r="BE141" i="4"/>
  <c r="J89" i="3"/>
  <c r="F92" i="3"/>
  <c r="J92" i="3"/>
  <c r="BE127" i="3"/>
  <c r="BE139" i="3"/>
  <c r="BE148" i="3"/>
  <c r="BE158" i="3"/>
  <c r="BE166" i="3"/>
  <c r="BE174" i="3"/>
  <c r="BE179" i="3"/>
  <c r="BE183" i="3"/>
  <c r="E85" i="3"/>
  <c r="J120" i="3"/>
  <c r="BE131" i="3"/>
  <c r="BE134" i="3"/>
  <c r="BE142" i="3"/>
  <c r="BE155" i="3"/>
  <c r="BE169" i="3"/>
  <c r="BE177" i="3"/>
  <c r="BE186" i="3"/>
  <c r="BE189" i="3"/>
  <c r="BE145" i="3"/>
  <c r="BE152" i="3"/>
  <c r="BE162" i="3"/>
  <c r="J89" i="2"/>
  <c r="J92" i="2"/>
  <c r="F119" i="2"/>
  <c r="BE125" i="2"/>
  <c r="BE133" i="2"/>
  <c r="BE164" i="2"/>
  <c r="BE167" i="2"/>
  <c r="E85" i="2"/>
  <c r="BE144" i="2"/>
  <c r="BE147" i="2"/>
  <c r="BE161" i="2"/>
  <c r="BE181" i="2"/>
  <c r="J91" i="2"/>
  <c r="BE136" i="2"/>
  <c r="BE140" i="2"/>
  <c r="BE150" i="2"/>
  <c r="BE153" i="2"/>
  <c r="BE157" i="2"/>
  <c r="BE170" i="2"/>
  <c r="BE173" i="2"/>
  <c r="BE176" i="2"/>
  <c r="BE184" i="2"/>
  <c r="BE186" i="2"/>
  <c r="J34" i="2"/>
  <c r="AW95" i="1"/>
  <c r="F37" i="2"/>
  <c r="BD95" i="1" s="1"/>
  <c r="F36" i="3"/>
  <c r="BC96" i="1"/>
  <c r="F36" i="4"/>
  <c r="BC97" i="1" s="1"/>
  <c r="J34" i="5"/>
  <c r="AW98" i="1"/>
  <c r="F34" i="2"/>
  <c r="BA95" i="1" s="1"/>
  <c r="F34" i="3"/>
  <c r="BA96" i="1"/>
  <c r="F37" i="4"/>
  <c r="BD97" i="1" s="1"/>
  <c r="F36" i="5"/>
  <c r="BC98" i="1"/>
  <c r="F36" i="2"/>
  <c r="BC95" i="1" s="1"/>
  <c r="F37" i="3"/>
  <c r="BD96" i="1"/>
  <c r="F34" i="4"/>
  <c r="BA97" i="1" s="1"/>
  <c r="F35" i="5"/>
  <c r="BB98" i="1"/>
  <c r="F35" i="2"/>
  <c r="BB95" i="1" s="1"/>
  <c r="F35" i="3"/>
  <c r="BB96" i="1"/>
  <c r="J34" i="3"/>
  <c r="AW96" i="1" s="1"/>
  <c r="J34" i="4"/>
  <c r="AW97" i="1"/>
  <c r="F34" i="5"/>
  <c r="BA98" i="1" s="1"/>
  <c r="F37" i="5"/>
  <c r="BD98" i="1"/>
  <c r="T125" i="3" l="1"/>
  <c r="T124" i="3"/>
  <c r="T123" i="2"/>
  <c r="T122" i="2" s="1"/>
  <c r="R125" i="3"/>
  <c r="R124" i="3"/>
  <c r="R123" i="2"/>
  <c r="R122" i="2" s="1"/>
  <c r="P123" i="2"/>
  <c r="P122" i="2"/>
  <c r="AU95" i="1"/>
  <c r="BK119" i="4"/>
  <c r="J119" i="4" s="1"/>
  <c r="J97" i="4" s="1"/>
  <c r="BK119" i="5"/>
  <c r="J119" i="5" s="1"/>
  <c r="J97" i="5" s="1"/>
  <c r="BK123" i="2"/>
  <c r="J123" i="2"/>
  <c r="J97" i="2" s="1"/>
  <c r="BK125" i="3"/>
  <c r="J125" i="3"/>
  <c r="J97" i="3"/>
  <c r="BK181" i="3"/>
  <c r="J181" i="3"/>
  <c r="J103" i="3"/>
  <c r="AU94" i="1"/>
  <c r="J33" i="2"/>
  <c r="AV95" i="1" s="1"/>
  <c r="AT95" i="1" s="1"/>
  <c r="F33" i="2"/>
  <c r="AZ95" i="1" s="1"/>
  <c r="J33" i="3"/>
  <c r="AV96" i="1"/>
  <c r="AT96" i="1" s="1"/>
  <c r="BB94" i="1"/>
  <c r="W31" i="1" s="1"/>
  <c r="J33" i="5"/>
  <c r="AV98" i="1" s="1"/>
  <c r="AT98" i="1" s="1"/>
  <c r="F33" i="3"/>
  <c r="AZ96" i="1"/>
  <c r="BD94" i="1"/>
  <c r="W33" i="1" s="1"/>
  <c r="F33" i="4"/>
  <c r="AZ97" i="1"/>
  <c r="J33" i="4"/>
  <c r="AV97" i="1" s="1"/>
  <c r="AT97" i="1" s="1"/>
  <c r="F33" i="5"/>
  <c r="AZ98" i="1" s="1"/>
  <c r="BC94" i="1"/>
  <c r="W32" i="1" s="1"/>
  <c r="BA94" i="1"/>
  <c r="W30" i="1"/>
  <c r="BK118" i="4" l="1"/>
  <c r="J118" i="4"/>
  <c r="BK122" i="2"/>
  <c r="J122" i="2"/>
  <c r="J96" i="2" s="1"/>
  <c r="BK118" i="5"/>
  <c r="J118" i="5" s="1"/>
  <c r="J96" i="5" s="1"/>
  <c r="BK124" i="3"/>
  <c r="J124" i="3"/>
  <c r="J96" i="3" s="1"/>
  <c r="J30" i="4"/>
  <c r="AG97" i="1" s="1"/>
  <c r="AX94" i="1"/>
  <c r="AY94" i="1"/>
  <c r="AW94" i="1"/>
  <c r="AK30" i="1" s="1"/>
  <c r="AZ94" i="1"/>
  <c r="W29" i="1" s="1"/>
  <c r="J39" i="4" l="1"/>
  <c r="J96" i="4"/>
  <c r="AN97" i="1"/>
  <c r="J30" i="5"/>
  <c r="AG98" i="1" s="1"/>
  <c r="J30" i="3"/>
  <c r="AG96" i="1"/>
  <c r="AV94" i="1"/>
  <c r="AK29" i="1" s="1"/>
  <c r="J30" i="2"/>
  <c r="AG95" i="1"/>
  <c r="J39" i="2" l="1"/>
  <c r="J39" i="3"/>
  <c r="J39" i="5"/>
  <c r="AN95" i="1"/>
  <c r="AN96" i="1"/>
  <c r="AN98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<sst xmlns="http://schemas.openxmlformats.org/spreadsheetml/2006/main" count="2021" uniqueCount="352">
  <si>
    <t>Export Komplet</t>
  </si>
  <si>
    <t/>
  </si>
  <si>
    <t>2.0</t>
  </si>
  <si>
    <t>False</t>
  </si>
  <si>
    <t>{5cd89f76-d38c-4a01-900f-3ae3057ac0e3}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</si>
  <si>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</si>
  <si>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</si>
  <si>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</si>
  <si>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</si>
  <si>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</si>
  <si>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</si>
  <si>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</si>
  <si>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</si>
  <si>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</si>
  <si>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394-21092023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</si>
  <si>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</si>
  <si>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</si>
  <si>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</si>
  <si>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</si>
  <si>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</si>
  <si>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ul. Polní + Na Úvoze</t>
  </si>
  <si>
    <t>Datum:</t>
  </si>
  <si>
    <t>Zadavatel:</t>
  </si>
  <si>
    <t>IČ:</t>
  </si>
  <si>
    <t>Město Ivančice, Palackého 196/6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</si>
  <si>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</si>
  <si>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</si>
  <si>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</si>
  <si>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</si>
  <si>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</si>
  <si>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</si>
  <si>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</si>
  <si>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</si>
  <si>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</si>
  <si>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</si>
  <si>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</si>
  <si>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</si>
  <si>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</si>
  <si>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</si>
  <si>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</si>
  <si>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</si>
  <si>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</si>
  <si>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</si>
  <si>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</si>
  <si>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</si>
  <si>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</si>
  <si>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</si>
  <si>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</si>
  <si>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</si>
  <si>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</si>
  <si>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</si>
  <si>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</si>
  <si>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</si>
  <si>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</si>
  <si>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</si>
  <si>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</si>
  <si>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</si>
  <si>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</si>
  <si>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</si>
  <si>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</si>
  <si>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</si>
  <si>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</si>
  <si>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</si>
  <si>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</si>
  <si>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</si>
  <si>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</si>
  <si>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</si>
  <si>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</si>
  <si>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</si>
  <si>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</si>
  <si>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</si>
  <si>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</si>
  <si>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</si>
  <si>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</si>
  <si>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</si>
  <si>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</si>
  <si>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</si>
  <si>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</si>
  <si>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</si>
  <si>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01) chodníky ul. Polní</t>
  </si>
  <si>
    <t>STA</t>
  </si>
  <si>
    <t>1</t>
  </si>
  <si>
    <t>{98fa947f-0a71-4f13-90b5-24cebbfeb05d}</t>
  </si>
  <si>
    <t>2</t>
  </si>
  <si>
    <t>SO-02</t>
  </si>
  <si>
    <t>02) chodníky ul. Na Úvoze</t>
  </si>
  <si>
    <t>{ff0c0050-d671-4c34-bb12-92733cbc0221}</t>
  </si>
  <si>
    <t>SO-03</t>
  </si>
  <si>
    <t>03) příprava pro VO - ul. Polní</t>
  </si>
  <si>
    <t>{8ca782a4-ad39-45f8-83d5-2574528b241f}</t>
  </si>
  <si>
    <t>SO-04</t>
  </si>
  <si>
    <t>04) příprava pro VO - ul. Na Úvoze</t>
  </si>
  <si>
    <t>{d0e16124-0074-4181-90cb-f1347cea75e9}</t>
  </si>
  <si>
    <t>KRYCÍ LIST SOUPISU PRACÍ</t>
  </si>
  <si>
    <t>Objekt:</t>
  </si>
  <si>
    <t>SO-01 - 01) chodníky ul. Polní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</si>
  <si>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</si>
  <si>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</si>
  <si>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</si>
  <si>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</si>
  <si>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</si>
  <si>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</si>
  <si>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</si>
  <si>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</si>
  <si>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</si>
  <si>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</si>
  <si>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</si>
  <si>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</si>
  <si>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</si>
  <si>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</si>
  <si>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</si>
  <si>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</si>
  <si>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</si>
  <si>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</si>
  <si>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</si>
  <si>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</si>
  <si>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</si>
  <si>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</si>
  <si>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</si>
  <si>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</si>
  <si>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</si>
  <si>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</si>
  <si>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</si>
  <si>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</si>
  <si>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</si>
  <si>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</si>
  <si>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komunikací pro pěší z betonových dlaždic ručně</t>
  </si>
  <si>
    <t>m2</t>
  </si>
  <si>
    <t>4</t>
  </si>
  <si>
    <t>-1857392564</t>
  </si>
  <si>
    <t>PP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</si>
  <si>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</si>
  <si>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Online PSC</t>
  </si>
  <si>
    <t>https://podminky.urs.cz/item/CS_URS_2023_02/113106021</t>
  </si>
  <si>
    <t>VV</t>
  </si>
  <si>
    <t>102*2,1</t>
  </si>
  <si>
    <t>2,7*1,5</t>
  </si>
  <si>
    <t>2,7*3*5</t>
  </si>
  <si>
    <t>2,1*5,7</t>
  </si>
  <si>
    <t>Součet</t>
  </si>
  <si>
    <t>113107012</t>
  </si>
  <si>
    <t>Odstranění podkladu z kameniva těženého tl přes 100 do 200 mm při překopech ručně</t>
  </si>
  <si>
    <t>1073916802</t>
  </si>
  <si>
    <t>Odstranění podkladů nebo krytů při překopech inženýrských sítí s přemístěním hmot na skládku ve vzdálenosti do 3 m nebo s naložením na dopravní prostředek ručně z kameniva těženého, o tl. vrstvy přes 100 do 200 mm</t>
  </si>
  <si>
    <t>https://podminky.urs.cz/item/CS_URS_2023_02/113107012</t>
  </si>
  <si>
    <t>3</t>
  </si>
  <si>
    <t>113202111</t>
  </si>
  <si>
    <t>Vytrhání obrub krajníků obrubníků stojatých</t>
  </si>
  <si>
    <t>m</t>
  </si>
  <si>
    <t>-1272669398</t>
  </si>
  <si>
    <t>Vytrhání obrub s vybouráním lože, s přemístěním hmot na skládku na vzdálenost do 3 m nebo s naložením na dopravní prostředek z krajníků nebo obrubníků stojatých</t>
  </si>
  <si>
    <t>https://podminky.urs.cz/item/CS_URS_2023_02/113202111</t>
  </si>
  <si>
    <t>102*2-2,1-(6*2,7)</t>
  </si>
  <si>
    <t>122111101</t>
  </si>
  <si>
    <t>Odkopávky a prokopávky v hornině třídy těžitelnosti I, skupiny 1 a 2 ručně</t>
  </si>
  <si>
    <t>m3</t>
  </si>
  <si>
    <t>-1314475479</t>
  </si>
  <si>
    <t>Odkopávky a prokopávky ručně zapažené i nezapažené v hornině třídy těžitelnosti I skupiny 1 a 2</t>
  </si>
  <si>
    <t>https://podminky.urs.cz/item/CS_URS_2023_02/122111101</t>
  </si>
  <si>
    <t>5</t>
  </si>
  <si>
    <t>Komunikace pozemní</t>
  </si>
  <si>
    <t>564801112</t>
  </si>
  <si>
    <t>Podklad ze štěrkodrtě ŠD plochy přes 100 m2 tl 40 mm (ŠD - 4/8)</t>
  </si>
  <si>
    <t>1408499238</t>
  </si>
  <si>
    <t>Podklad ze štěrkodrti ŠD s rozprostřením a zhutněním plochy přes 100 m2, po zhutnění tl. 40 mm</t>
  </si>
  <si>
    <t>https://podminky.urs.cz/item/CS_URS_2023_02/564801112</t>
  </si>
  <si>
    <t>6</t>
  </si>
  <si>
    <t>564861111</t>
  </si>
  <si>
    <t>Podklad ze štěrkodrtě ŠD plochy přes 100 m2 tl 200 mm</t>
  </si>
  <si>
    <t>-267979549</t>
  </si>
  <si>
    <t>Podklad ze štěrkodrti ŠD s rozprostřením a zhutněním plochy přes 100 m2, po zhutnění tl. 200 mm</t>
  </si>
  <si>
    <t>https://podminky.urs.cz/item/CS_URS_2023_02/564861111</t>
  </si>
  <si>
    <t>7</t>
  </si>
  <si>
    <t>596211112</t>
  </si>
  <si>
    <t>Kladení zámkové dlažby komunikací pro pěší ručně tl 60 mm skupiny A pl přes 100 do 300 m2</t>
  </si>
  <si>
    <t>1711850258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</si>
  <si>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</si>
  <si>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https://podminky.urs.cz/item/CS_URS_2023_02/596211112</t>
  </si>
  <si>
    <t>8</t>
  </si>
  <si>
    <t>M</t>
  </si>
  <si>
    <t>PFB.2061101</t>
  </si>
  <si>
    <t>Dlažební kameny GRANIT GRA 20/10/6 II nat</t>
  </si>
  <si>
    <t>409624764</t>
  </si>
  <si>
    <t>P</t>
  </si>
  <si>
    <t>Poznámka k položce:_x000D_
200/100/60</t>
  </si>
  <si>
    <t>270,72*1,02 'Přepočtené koeficientem množství</t>
  </si>
  <si>
    <t>9</t>
  </si>
  <si>
    <t>r01</t>
  </si>
  <si>
    <t>Dořezy zámkové dlažby</t>
  </si>
  <si>
    <t>743097665</t>
  </si>
  <si>
    <t>6*2,7+2,1+2,1</t>
  </si>
  <si>
    <t>Ostatní konstrukce a práce, bourání</t>
  </si>
  <si>
    <t>10</t>
  </si>
  <si>
    <t>916231213</t>
  </si>
  <si>
    <t>Osazení chodníkového obrubníku betonového stojatého s boční opěrou do lože z betonu prostého</t>
  </si>
  <si>
    <t>1920633144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</si>
  <si>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</si>
  <si>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https://podminky.urs.cz/item/CS_URS_2023_02/916231213</t>
  </si>
  <si>
    <t>11</t>
  </si>
  <si>
    <t>PSB.30011400</t>
  </si>
  <si>
    <t>PRESBETON ABO 16-10 (Hladký Přírodní) 1000x80x250</t>
  </si>
  <si>
    <t>kus</t>
  </si>
  <si>
    <t>-1317108757</t>
  </si>
  <si>
    <t>997</t>
  </si>
  <si>
    <t>Přesun sutě</t>
  </si>
  <si>
    <t>12</t>
  </si>
  <si>
    <t>997013871</t>
  </si>
  <si>
    <t>Poplatek za uložení stavebního odpadu na recyklační skládce (skládkovné) směsného stavebního a demoličního kód odpadu 17 09 04</t>
  </si>
  <si>
    <t>t</t>
  </si>
  <si>
    <t>-1430423328</t>
  </si>
  <si>
    <t>Poplatek za uložení stavebního odpadu na recyklační skládce (skládkovné) směsného stavebního a demoličního zatříděného do Katalogu odpadů pod kódem 17 09 04</t>
  </si>
  <si>
    <t>https://podminky.urs.cz/item/CS_URS_2023_02/997013871</t>
  </si>
  <si>
    <t>13</t>
  </si>
  <si>
    <t>997221141</t>
  </si>
  <si>
    <t>Vodorovná doprava suti ze sypkých materiálů stavebním kolečkem do 50 m</t>
  </si>
  <si>
    <t>1474905302</t>
  </si>
  <si>
    <t>Vodorovná doprava suti stavebním kolečkem s naložením a se složením ze sypkých materiálů, na vzdálenost do 50 m</t>
  </si>
  <si>
    <t>https://podminky.urs.cz/item/CS_URS_2023_02/997221141</t>
  </si>
  <si>
    <t>14</t>
  </si>
  <si>
    <t>997221551</t>
  </si>
  <si>
    <t>Vodorovná doprava suti ze sypkých materiálů do 1 km</t>
  </si>
  <si>
    <t>980594143</t>
  </si>
  <si>
    <t>Vodorovná doprava suti bez naložení, ale se složením a s hrubým urovnáním ze sypkých materiálů, na vzdálenost do 1 km</t>
  </si>
  <si>
    <t>https://podminky.urs.cz/item/CS_URS_2023_02/997221551</t>
  </si>
  <si>
    <t>997221559</t>
  </si>
  <si>
    <t>Příplatek ZKD 1 km u vodorovné dopravy suti ze sypkých materiálů</t>
  </si>
  <si>
    <t>454031022</t>
  </si>
  <si>
    <t>Vodorovná doprava suti bez naložení, ale se složením a s hrubým urovnáním Příplatek k ceně za každý další i započatý 1 km přes 1 km</t>
  </si>
  <si>
    <t>https://podminky.urs.cz/item/CS_URS_2023_02/997221559</t>
  </si>
  <si>
    <t>188,318*3</t>
  </si>
  <si>
    <t>998</t>
  </si>
  <si>
    <t>Přesun hmot</t>
  </si>
  <si>
    <t>16</t>
  </si>
  <si>
    <t>998223011</t>
  </si>
  <si>
    <t>Přesun hmot pro pozemní komunikace s krytem dlážděným</t>
  </si>
  <si>
    <t>-676336957</t>
  </si>
  <si>
    <t>Přesun hmot pro pozemní komunikace s krytem dlážděným dopravní vzdálenost do 200 m jakékoliv délky objektu</t>
  </si>
  <si>
    <t>https://podminky.urs.cz/item/CS_URS_2023_02/998223011</t>
  </si>
  <si>
    <t>17</t>
  </si>
  <si>
    <t>R02</t>
  </si>
  <si>
    <t>Vytyčení sítí</t>
  </si>
  <si>
    <t>kpl</t>
  </si>
  <si>
    <t>-1927505025</t>
  </si>
  <si>
    <t>18</t>
  </si>
  <si>
    <t>R03</t>
  </si>
  <si>
    <t>Vytyčení stavby + zaměření skut. stavu</t>
  </si>
  <si>
    <t>1544539206</t>
  </si>
  <si>
    <t>SO-02 - 02) chodníky ul. Na Úvoze</t>
  </si>
  <si>
    <t>M - Práce a dodávky M</t>
  </si>
  <si>
    <t xml:space="preserve">    46-M - Zemní práce při extr.mont.pracích</t>
  </si>
  <si>
    <t>678350036</t>
  </si>
  <si>
    <t>31*2,4+10*2,1+(18)+13*2,4+6*2,1+(13)+6*1,2+(14)+12*1,8+20*1,5+7*1,5+(7)+34*1,5+55*1,2</t>
  </si>
  <si>
    <t>-1630386502</t>
  </si>
  <si>
    <t>-488462658</t>
  </si>
  <si>
    <t>(31+10+13+6+17+6+12+20+7+34+55)-17</t>
  </si>
  <si>
    <t>1379568325</t>
  </si>
  <si>
    <t>-39002142</t>
  </si>
  <si>
    <t>1326833512</t>
  </si>
  <si>
    <t>1084064554</t>
  </si>
  <si>
    <t>262,745098039216*1,02 'Přepočtené koeficientem množství</t>
  </si>
  <si>
    <t>PFB.206112</t>
  </si>
  <si>
    <t>Dlažební kameny GRANIT GRA 20/10/8 II barevná</t>
  </si>
  <si>
    <t>426688460</t>
  </si>
  <si>
    <t>Poznámka k položce:_x000D_
200/100/80</t>
  </si>
  <si>
    <t>1420875511</t>
  </si>
  <si>
    <t>916131213</t>
  </si>
  <si>
    <t>Osazení silničního obrubníku betonového stojatého s boční opěrou do lože z betonu prostého</t>
  </si>
  <si>
    <t>876570975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</si>
  <si>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</si>
  <si>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https://podminky.urs.cz/item/CS_URS_2023_02/916131213</t>
  </si>
  <si>
    <t>873058554</t>
  </si>
  <si>
    <t>96,263+101,25+39,77</t>
  </si>
  <si>
    <t>508458432</t>
  </si>
  <si>
    <t>1074113860</t>
  </si>
  <si>
    <t>237,283*5</t>
  </si>
  <si>
    <t>-972192868</t>
  </si>
  <si>
    <t>19489018</t>
  </si>
  <si>
    <t>19</t>
  </si>
  <si>
    <t>-1019743519</t>
  </si>
  <si>
    <t>Práce a dodávky M</t>
  </si>
  <si>
    <t>46-M</t>
  </si>
  <si>
    <t>Zemní práce při extr.mont.pracích</t>
  </si>
  <si>
    <t>PFB.2110031</t>
  </si>
  <si>
    <t>Silniční obrubník GRANITOID ABO 100/15/25 II nat</t>
  </si>
  <si>
    <t>128</t>
  </si>
  <si>
    <t>-175156560</t>
  </si>
  <si>
    <t>Poznámka k položce:_x000D_
1000/150/250</t>
  </si>
  <si>
    <t>PFB.2110071</t>
  </si>
  <si>
    <t>Silniční obrubník GRANITOID ABO 100/15/25 II LV nat</t>
  </si>
  <si>
    <t>-1869552251</t>
  </si>
  <si>
    <t>Poznámka k položce:_x000D_
1000/150/150-250</t>
  </si>
  <si>
    <t>PFB.2110051</t>
  </si>
  <si>
    <t>Silniční obrubník GRANITOID ABO 100/15/15 II N nat</t>
  </si>
  <si>
    <t>1917638049</t>
  </si>
  <si>
    <t>Poznámka k položce:_x000D_
1000/150/150</t>
  </si>
  <si>
    <t>SO-03 - 03) příprava pro VO - ul. Polní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</si>
  <si>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</si>
  <si>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</si>
  <si>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</si>
  <si>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</si>
  <si>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</si>
  <si>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</si>
  <si>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R01</t>
  </si>
  <si>
    <t>512</t>
  </si>
  <si>
    <t>-2068326382</t>
  </si>
  <si>
    <t>Výkop rýhy pro uložení chráničky (30/30 cm) - ruční</t>
  </si>
  <si>
    <t>Kabelové lože pískové šíře 35 cm</t>
  </si>
  <si>
    <t>-817630895</t>
  </si>
  <si>
    <t>Kabelové lože pískové šíře 30 cm</t>
  </si>
  <si>
    <t>Zához rýhy s hutněním + úprava terénu</t>
  </si>
  <si>
    <t>-639310999</t>
  </si>
  <si>
    <t>zához rýhy s hutněním + úprava terénu</t>
  </si>
  <si>
    <t>R04</t>
  </si>
  <si>
    <t>Fólie výstražná z PVC, šířka 33 cm</t>
  </si>
  <si>
    <t>-1424148873</t>
  </si>
  <si>
    <t>R05</t>
  </si>
  <si>
    <t>Trubka korugovaná PE KORUFLEX 63/52 ohebná</t>
  </si>
  <si>
    <t>-311305816</t>
  </si>
  <si>
    <t>R06</t>
  </si>
  <si>
    <t>Uzemnění v zemi-páska FeZn 30x4 mm vč. svorek</t>
  </si>
  <si>
    <t>33128291</t>
  </si>
  <si>
    <t>R07</t>
  </si>
  <si>
    <t>Výkop jámy pro sloup + skříně, ručně tř. zeminy 3-4 (0,8m3) vč. odvozu zeminy</t>
  </si>
  <si>
    <t>ks</t>
  </si>
  <si>
    <t>-1992049680</t>
  </si>
  <si>
    <t>R08</t>
  </si>
  <si>
    <t>Obetonování pouzdra (0,6m3 betonu C12/15) na štěrkové lože s dlaždicí 30/30 cm</t>
  </si>
  <si>
    <t>-2038254731</t>
  </si>
  <si>
    <t>R09</t>
  </si>
  <si>
    <t>Pouzdro pro sloup DN 250/1000 z PVC</t>
  </si>
  <si>
    <t>1791859880</t>
  </si>
  <si>
    <t>R10</t>
  </si>
  <si>
    <t>Zabezpečení při křížení</t>
  </si>
  <si>
    <t>-1822038000</t>
  </si>
  <si>
    <t>R11</t>
  </si>
  <si>
    <t>Vytyčení stavby a sítí</t>
  </si>
  <si>
    <t>-452166682</t>
  </si>
  <si>
    <t>Vytyčení stavby + skut. zaměření stavby</t>
  </si>
  <si>
    <t>SO-04 - 04) příprava pro VO - ul. Na Úvoze</t>
  </si>
  <si>
    <t>-1761927676</t>
  </si>
  <si>
    <t>60698663</t>
  </si>
  <si>
    <t>-1585877687</t>
  </si>
  <si>
    <t>-1028006475</t>
  </si>
  <si>
    <t>-755597598</t>
  </si>
  <si>
    <t>-224014985</t>
  </si>
  <si>
    <t>-348882891</t>
  </si>
  <si>
    <t>762831779</t>
  </si>
  <si>
    <t>-1669121247</t>
  </si>
  <si>
    <t>1086212179</t>
  </si>
  <si>
    <t>-485209684</t>
  </si>
  <si>
    <t>Město Ivančice - oprava chodníků ul. Polní a Na Úvoze</t>
  </si>
  <si>
    <t>Výkop rýhy pro uložení chráničky (35/20 cm) - ruční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</si>
</sst>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167" fontId="21" fillId="6" borderId="22" xfId="0" applyNumberFormat="1" applyFont="1" applyFill="1" applyBorder="1" applyAlignment="1" applyProtection="1">
      <alignment vertical="center"/>
      <protection locked="0"/>
    </xf>
    <xf numFmtId="0" fontId="0" fillId="7" borderId="0" xfId="0" applyFont="1" applyFill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916231213" TargetMode="External"/><Relationship Id="rId13" Type="http://schemas.openxmlformats.org/officeDocument/2006/relationships/hyperlink" Target="https://podminky.urs.cz/item/CS_URS_2023_02/998223011" TargetMode="External"/><Relationship Id="rId3" Type="http://schemas.openxmlformats.org/officeDocument/2006/relationships/hyperlink" Target="https://podminky.urs.cz/item/CS_URS_2023_02/113202111" TargetMode="External"/><Relationship Id="rId7" Type="http://schemas.openxmlformats.org/officeDocument/2006/relationships/hyperlink" Target="https://podminky.urs.cz/item/CS_URS_2023_02/596211112" TargetMode="External"/><Relationship Id="rId12" Type="http://schemas.openxmlformats.org/officeDocument/2006/relationships/hyperlink" Target="https://podminky.urs.cz/item/CS_URS_2023_02/997221559" TargetMode="External"/><Relationship Id="rId2" Type="http://schemas.openxmlformats.org/officeDocument/2006/relationships/hyperlink" Target="https://podminky.urs.cz/item/CS_URS_2023_02/113107012" TargetMode="External"/><Relationship Id="rId1" Type="http://schemas.openxmlformats.org/officeDocument/2006/relationships/hyperlink" Target="https://podminky.urs.cz/item/CS_URS_2023_02/113106021" TargetMode="External"/><Relationship Id="rId6" Type="http://schemas.openxmlformats.org/officeDocument/2006/relationships/hyperlink" Target="https://podminky.urs.cz/item/CS_URS_2023_02/564861111" TargetMode="External"/><Relationship Id="rId11" Type="http://schemas.openxmlformats.org/officeDocument/2006/relationships/hyperlink" Target="https://podminky.urs.cz/item/CS_URS_2023_02/997221551" TargetMode="External"/><Relationship Id="rId5" Type="http://schemas.openxmlformats.org/officeDocument/2006/relationships/hyperlink" Target="https://podminky.urs.cz/item/CS_URS_2023_02/564801112" TargetMode="External"/><Relationship Id="rId10" Type="http://schemas.openxmlformats.org/officeDocument/2006/relationships/hyperlink" Target="https://podminky.urs.cz/item/CS_URS_2023_02/997221141" TargetMode="External"/><Relationship Id="rId4" Type="http://schemas.openxmlformats.org/officeDocument/2006/relationships/hyperlink" Target="https://podminky.urs.cz/item/CS_URS_2023_02/122111101" TargetMode="External"/><Relationship Id="rId9" Type="http://schemas.openxmlformats.org/officeDocument/2006/relationships/hyperlink" Target="https://podminky.urs.cz/item/CS_URS_2023_02/997013871" TargetMode="External"/><Relationship Id="rId1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997013871" TargetMode="External"/><Relationship Id="rId3" Type="http://schemas.openxmlformats.org/officeDocument/2006/relationships/hyperlink" Target="https://podminky.urs.cz/item/CS_URS_2023_02/113202111" TargetMode="External"/><Relationship Id="rId7" Type="http://schemas.openxmlformats.org/officeDocument/2006/relationships/hyperlink" Target="https://podminky.urs.cz/item/CS_URS_2023_02/916131213" TargetMode="External"/><Relationship Id="rId12" Type="http://schemas.openxmlformats.org/officeDocument/2006/relationships/drawing" Target="../drawings/drawing3.xml"/><Relationship Id="rId2" Type="http://schemas.openxmlformats.org/officeDocument/2006/relationships/hyperlink" Target="https://podminky.urs.cz/item/CS_URS_2023_02/113107012" TargetMode="External"/><Relationship Id="rId1" Type="http://schemas.openxmlformats.org/officeDocument/2006/relationships/hyperlink" Target="https://podminky.urs.cz/item/CS_URS_2023_02/113106021" TargetMode="External"/><Relationship Id="rId6" Type="http://schemas.openxmlformats.org/officeDocument/2006/relationships/hyperlink" Target="https://podminky.urs.cz/item/CS_URS_2023_02/596211112" TargetMode="External"/><Relationship Id="rId11" Type="http://schemas.openxmlformats.org/officeDocument/2006/relationships/hyperlink" Target="https://podminky.urs.cz/item/CS_URS_2023_02/998223011" TargetMode="External"/><Relationship Id="rId5" Type="http://schemas.openxmlformats.org/officeDocument/2006/relationships/hyperlink" Target="https://podminky.urs.cz/item/CS_URS_2023_02/564861111" TargetMode="External"/><Relationship Id="rId10" Type="http://schemas.openxmlformats.org/officeDocument/2006/relationships/hyperlink" Target="https://podminky.urs.cz/item/CS_URS_2023_02/997221559" TargetMode="External"/><Relationship Id="rId4" Type="http://schemas.openxmlformats.org/officeDocument/2006/relationships/hyperlink" Target="https://podminky.urs.cz/item/CS_URS_2023_02/564801112" TargetMode="External"/><Relationship Id="rId9" Type="http://schemas.openxmlformats.org/officeDocument/2006/relationships/hyperlink" Target="https://podminky.urs.cz/item/CS_URS_2023_02/99722155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AA45" sqref="AA4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198" t="s">
        <v>5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10" t="s">
        <v>14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R5" s="19"/>
      <c r="BE5" s="207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11" t="s">
        <v>350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R6" s="19"/>
      <c r="BE6" s="208"/>
      <c r="BS6" s="16" t="s">
        <v>6</v>
      </c>
    </row>
    <row r="7" spans="1:74" s="1" customFormat="1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208"/>
      <c r="BS7" s="16" t="s">
        <v>6</v>
      </c>
    </row>
    <row r="8" spans="1:74" s="1" customFormat="1" ht="12" customHeight="1">
      <c r="B8" s="19"/>
      <c r="D8" s="26" t="s">
        <v>19</v>
      </c>
      <c r="K8" s="24" t="s">
        <v>20</v>
      </c>
      <c r="AK8" s="26" t="s">
        <v>21</v>
      </c>
      <c r="AN8" s="197">
        <v>45223</v>
      </c>
      <c r="AR8" s="19"/>
      <c r="BE8" s="208"/>
      <c r="BS8" s="16" t="s">
        <v>6</v>
      </c>
    </row>
    <row r="9" spans="1:74" s="1" customFormat="1" ht="14.45" customHeight="1">
      <c r="B9" s="19"/>
      <c r="AR9" s="19"/>
      <c r="BE9" s="208"/>
      <c r="BS9" s="16" t="s">
        <v>6</v>
      </c>
    </row>
    <row r="10" spans="1:74" s="1" customFormat="1" ht="12" customHeight="1">
      <c r="B10" s="19"/>
      <c r="D10" s="26" t="s">
        <v>22</v>
      </c>
      <c r="AK10" s="26" t="s">
        <v>23</v>
      </c>
      <c r="AN10" s="24" t="s">
        <v>1</v>
      </c>
      <c r="AR10" s="19"/>
      <c r="BE10" s="208"/>
      <c r="BS10" s="16" t="s">
        <v>6</v>
      </c>
    </row>
    <row r="11" spans="1:74" s="1" customFormat="1" ht="18.399999999999999" customHeight="1">
      <c r="B11" s="19"/>
      <c r="E11" s="24" t="s">
        <v>24</v>
      </c>
      <c r="AK11" s="26" t="s">
        <v>25</v>
      </c>
      <c r="AN11" s="24" t="s">
        <v>1</v>
      </c>
      <c r="AR11" s="19"/>
      <c r="BE11" s="208"/>
      <c r="BS11" s="16" t="s">
        <v>6</v>
      </c>
    </row>
    <row r="12" spans="1:74" s="1" customFormat="1" ht="6.95" customHeight="1">
      <c r="B12" s="19"/>
      <c r="AR12" s="19"/>
      <c r="BE12" s="208"/>
      <c r="BS12" s="16" t="s">
        <v>6</v>
      </c>
    </row>
    <row r="13" spans="1:74" s="1" customFormat="1" ht="12" customHeight="1">
      <c r="B13" s="19"/>
      <c r="D13" s="26" t="s">
        <v>26</v>
      </c>
      <c r="AK13" s="26" t="s">
        <v>23</v>
      </c>
      <c r="AN13" s="28" t="s">
        <v>27</v>
      </c>
      <c r="AR13" s="19"/>
      <c r="BE13" s="208"/>
      <c r="BS13" s="16" t="s">
        <v>6</v>
      </c>
    </row>
    <row r="14" spans="1:74" ht="12.75">
      <c r="B14" s="19"/>
      <c r="E14" s="212" t="s">
        <v>27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6" t="s">
        <v>25</v>
      </c>
      <c r="AN14" s="28" t="s">
        <v>27</v>
      </c>
      <c r="AR14" s="19"/>
      <c r="BE14" s="208"/>
      <c r="BS14" s="16" t="s">
        <v>6</v>
      </c>
    </row>
    <row r="15" spans="1:74" s="1" customFormat="1" ht="6.95" customHeight="1">
      <c r="B15" s="19"/>
      <c r="AR15" s="19"/>
      <c r="BE15" s="208"/>
      <c r="BS15" s="16" t="s">
        <v>3</v>
      </c>
    </row>
    <row r="16" spans="1:74" s="1" customFormat="1" ht="12" customHeight="1">
      <c r="B16" s="19"/>
      <c r="D16" s="26" t="s">
        <v>28</v>
      </c>
      <c r="AK16" s="26" t="s">
        <v>23</v>
      </c>
      <c r="AN16" s="24" t="s">
        <v>1</v>
      </c>
      <c r="AR16" s="19"/>
      <c r="BE16" s="208"/>
      <c r="BS16" s="16" t="s">
        <v>3</v>
      </c>
    </row>
    <row r="17" spans="1:71" s="1" customFormat="1" ht="18.399999999999999" customHeight="1">
      <c r="B17" s="19"/>
      <c r="E17" s="24" t="s">
        <v>29</v>
      </c>
      <c r="AK17" s="26" t="s">
        <v>25</v>
      </c>
      <c r="AN17" s="24" t="s">
        <v>1</v>
      </c>
      <c r="AR17" s="19"/>
      <c r="BE17" s="208"/>
      <c r="BS17" s="16" t="s">
        <v>30</v>
      </c>
    </row>
    <row r="18" spans="1:71" s="1" customFormat="1" ht="6.95" customHeight="1">
      <c r="B18" s="19"/>
      <c r="AR18" s="19"/>
      <c r="BE18" s="208"/>
      <c r="BS18" s="16" t="s">
        <v>6</v>
      </c>
    </row>
    <row r="19" spans="1:71" s="1" customFormat="1" ht="12" customHeight="1">
      <c r="B19" s="19"/>
      <c r="D19" s="26" t="s">
        <v>31</v>
      </c>
      <c r="AK19" s="26" t="s">
        <v>23</v>
      </c>
      <c r="AN19" s="24" t="s">
        <v>1</v>
      </c>
      <c r="AR19" s="19"/>
      <c r="BE19" s="208"/>
      <c r="BS19" s="16" t="s">
        <v>6</v>
      </c>
    </row>
    <row r="20" spans="1:71" s="1" customFormat="1" ht="18.399999999999999" customHeight="1">
      <c r="B20" s="19"/>
      <c r="E20" s="24" t="s">
        <v>29</v>
      </c>
      <c r="AK20" s="26" t="s">
        <v>25</v>
      </c>
      <c r="AN20" s="24" t="s">
        <v>1</v>
      </c>
      <c r="AR20" s="19"/>
      <c r="BE20" s="208"/>
      <c r="BS20" s="16" t="s">
        <v>30</v>
      </c>
    </row>
    <row r="21" spans="1:71" s="1" customFormat="1" ht="6.95" customHeight="1">
      <c r="B21" s="19"/>
      <c r="AR21" s="19"/>
      <c r="BE21" s="208"/>
    </row>
    <row r="22" spans="1:71" s="1" customFormat="1" ht="12" customHeight="1">
      <c r="B22" s="19"/>
      <c r="D22" s="26" t="s">
        <v>32</v>
      </c>
      <c r="AR22" s="19"/>
      <c r="BE22" s="208"/>
    </row>
    <row r="23" spans="1:71" s="1" customFormat="1" ht="16.5" customHeight="1">
      <c r="B23" s="19"/>
      <c r="E23" s="214" t="s">
        <v>1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R23" s="19"/>
      <c r="BE23" s="208"/>
    </row>
    <row r="24" spans="1:71" s="1" customFormat="1" ht="6.95" customHeight="1">
      <c r="B24" s="19"/>
      <c r="AR24" s="19"/>
      <c r="BE24" s="208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8"/>
    </row>
    <row r="26" spans="1:71" s="2" customFormat="1" ht="25.9" customHeight="1">
      <c r="A26" s="31"/>
      <c r="B26" s="32"/>
      <c r="C26" s="31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5">
        <f>ROUND(AG94,2)</f>
        <v>0</v>
      </c>
      <c r="AL26" s="216"/>
      <c r="AM26" s="216"/>
      <c r="AN26" s="216"/>
      <c r="AO26" s="216"/>
      <c r="AP26" s="31"/>
      <c r="AQ26" s="31"/>
      <c r="AR26" s="32"/>
      <c r="BE26" s="208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08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17" t="s">
        <v>34</v>
      </c>
      <c r="M28" s="217"/>
      <c r="N28" s="217"/>
      <c r="O28" s="217"/>
      <c r="P28" s="217"/>
      <c r="Q28" s="31"/>
      <c r="R28" s="31"/>
      <c r="S28" s="31"/>
      <c r="T28" s="31"/>
      <c r="U28" s="31"/>
      <c r="V28" s="31"/>
      <c r="W28" s="217" t="s">
        <v>35</v>
      </c>
      <c r="X28" s="217"/>
      <c r="Y28" s="217"/>
      <c r="Z28" s="217"/>
      <c r="AA28" s="217"/>
      <c r="AB28" s="217"/>
      <c r="AC28" s="217"/>
      <c r="AD28" s="217"/>
      <c r="AE28" s="217"/>
      <c r="AF28" s="31"/>
      <c r="AG28" s="31"/>
      <c r="AH28" s="31"/>
      <c r="AI28" s="31"/>
      <c r="AJ28" s="31"/>
      <c r="AK28" s="217" t="s">
        <v>36</v>
      </c>
      <c r="AL28" s="217"/>
      <c r="AM28" s="217"/>
      <c r="AN28" s="217"/>
      <c r="AO28" s="217"/>
      <c r="AP28" s="31"/>
      <c r="AQ28" s="31"/>
      <c r="AR28" s="32"/>
      <c r="BE28" s="208"/>
    </row>
    <row r="29" spans="1:71" s="3" customFormat="1" ht="14.45" customHeight="1">
      <c r="B29" s="36"/>
      <c r="D29" s="26" t="s">
        <v>37</v>
      </c>
      <c r="F29" s="26" t="s">
        <v>38</v>
      </c>
      <c r="L29" s="202">
        <v>0.21</v>
      </c>
      <c r="M29" s="201"/>
      <c r="N29" s="201"/>
      <c r="O29" s="201"/>
      <c r="P29" s="201"/>
      <c r="W29" s="200">
        <f>ROUND(AZ94, 2)</f>
        <v>0</v>
      </c>
      <c r="X29" s="201"/>
      <c r="Y29" s="201"/>
      <c r="Z29" s="201"/>
      <c r="AA29" s="201"/>
      <c r="AB29" s="201"/>
      <c r="AC29" s="201"/>
      <c r="AD29" s="201"/>
      <c r="AE29" s="201"/>
      <c r="AK29" s="200">
        <f>ROUND(AV94, 2)</f>
        <v>0</v>
      </c>
      <c r="AL29" s="201"/>
      <c r="AM29" s="201"/>
      <c r="AN29" s="201"/>
      <c r="AO29" s="201"/>
      <c r="AR29" s="36"/>
      <c r="BE29" s="209"/>
    </row>
    <row r="30" spans="1:71" s="3" customFormat="1" ht="14.45" customHeight="1">
      <c r="B30" s="36"/>
      <c r="F30" s="26" t="s">
        <v>39</v>
      </c>
      <c r="L30" s="202">
        <v>0.15</v>
      </c>
      <c r="M30" s="201"/>
      <c r="N30" s="201"/>
      <c r="O30" s="201"/>
      <c r="P30" s="201"/>
      <c r="W30" s="200">
        <f>ROUND(BA94, 2)</f>
        <v>0</v>
      </c>
      <c r="X30" s="201"/>
      <c r="Y30" s="201"/>
      <c r="Z30" s="201"/>
      <c r="AA30" s="201"/>
      <c r="AB30" s="201"/>
      <c r="AC30" s="201"/>
      <c r="AD30" s="201"/>
      <c r="AE30" s="201"/>
      <c r="AK30" s="200">
        <f>ROUND(AW94, 2)</f>
        <v>0</v>
      </c>
      <c r="AL30" s="201"/>
      <c r="AM30" s="201"/>
      <c r="AN30" s="201"/>
      <c r="AO30" s="201"/>
      <c r="AR30" s="36"/>
      <c r="BE30" s="209"/>
    </row>
    <row r="31" spans="1:71" s="3" customFormat="1" ht="14.45" hidden="1" customHeight="1">
      <c r="B31" s="36"/>
      <c r="F31" s="26" t="s">
        <v>40</v>
      </c>
      <c r="L31" s="202">
        <v>0.21</v>
      </c>
      <c r="M31" s="201"/>
      <c r="N31" s="201"/>
      <c r="O31" s="201"/>
      <c r="P31" s="201"/>
      <c r="W31" s="200">
        <f>ROUND(BB94, 2)</f>
        <v>0</v>
      </c>
      <c r="X31" s="201"/>
      <c r="Y31" s="201"/>
      <c r="Z31" s="201"/>
      <c r="AA31" s="201"/>
      <c r="AB31" s="201"/>
      <c r="AC31" s="201"/>
      <c r="AD31" s="201"/>
      <c r="AE31" s="201"/>
      <c r="AK31" s="200">
        <v>0</v>
      </c>
      <c r="AL31" s="201"/>
      <c r="AM31" s="201"/>
      <c r="AN31" s="201"/>
      <c r="AO31" s="201"/>
      <c r="AR31" s="36"/>
      <c r="BE31" s="209"/>
    </row>
    <row r="32" spans="1:71" s="3" customFormat="1" ht="14.45" hidden="1" customHeight="1">
      <c r="B32" s="36"/>
      <c r="F32" s="26" t="s">
        <v>41</v>
      </c>
      <c r="L32" s="202">
        <v>0.15</v>
      </c>
      <c r="M32" s="201"/>
      <c r="N32" s="201"/>
      <c r="O32" s="201"/>
      <c r="P32" s="201"/>
      <c r="W32" s="200">
        <f>ROUND(BC94, 2)</f>
        <v>0</v>
      </c>
      <c r="X32" s="201"/>
      <c r="Y32" s="201"/>
      <c r="Z32" s="201"/>
      <c r="AA32" s="201"/>
      <c r="AB32" s="201"/>
      <c r="AC32" s="201"/>
      <c r="AD32" s="201"/>
      <c r="AE32" s="201"/>
      <c r="AK32" s="200">
        <v>0</v>
      </c>
      <c r="AL32" s="201"/>
      <c r="AM32" s="201"/>
      <c r="AN32" s="201"/>
      <c r="AO32" s="201"/>
      <c r="AR32" s="36"/>
      <c r="BE32" s="209"/>
    </row>
    <row r="33" spans="1:57" s="3" customFormat="1" ht="14.45" hidden="1" customHeight="1">
      <c r="B33" s="36"/>
      <c r="F33" s="26" t="s">
        <v>42</v>
      </c>
      <c r="L33" s="202">
        <v>0</v>
      </c>
      <c r="M33" s="201"/>
      <c r="N33" s="201"/>
      <c r="O33" s="201"/>
      <c r="P33" s="201"/>
      <c r="W33" s="200">
        <f>ROUND(BD94, 2)</f>
        <v>0</v>
      </c>
      <c r="X33" s="201"/>
      <c r="Y33" s="201"/>
      <c r="Z33" s="201"/>
      <c r="AA33" s="201"/>
      <c r="AB33" s="201"/>
      <c r="AC33" s="201"/>
      <c r="AD33" s="201"/>
      <c r="AE33" s="201"/>
      <c r="AK33" s="200">
        <v>0</v>
      </c>
      <c r="AL33" s="201"/>
      <c r="AM33" s="201"/>
      <c r="AN33" s="201"/>
      <c r="AO33" s="201"/>
      <c r="AR33" s="36"/>
      <c r="BE33" s="209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08"/>
    </row>
    <row r="35" spans="1:57" s="2" customFormat="1" ht="25.9" customHeight="1">
      <c r="A35" s="31"/>
      <c r="B35" s="32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206" t="s">
        <v>45</v>
      </c>
      <c r="Y35" s="204"/>
      <c r="Z35" s="204"/>
      <c r="AA35" s="204"/>
      <c r="AB35" s="204"/>
      <c r="AC35" s="39"/>
      <c r="AD35" s="39"/>
      <c r="AE35" s="39"/>
      <c r="AF35" s="39"/>
      <c r="AG35" s="39"/>
      <c r="AH35" s="39"/>
      <c r="AI35" s="39"/>
      <c r="AJ35" s="39"/>
      <c r="AK35" s="203">
        <f>SUM(AK26:AK33)</f>
        <v>0</v>
      </c>
      <c r="AL35" s="204"/>
      <c r="AM35" s="204"/>
      <c r="AN35" s="204"/>
      <c r="AO35" s="205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48</v>
      </c>
      <c r="AI60" s="34"/>
      <c r="AJ60" s="34"/>
      <c r="AK60" s="34"/>
      <c r="AL60" s="34"/>
      <c r="AM60" s="44" t="s">
        <v>49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50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51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48</v>
      </c>
      <c r="AI75" s="34"/>
      <c r="AJ75" s="34"/>
      <c r="AK75" s="34"/>
      <c r="AL75" s="34"/>
      <c r="AM75" s="44" t="s">
        <v>49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394-21092023</v>
      </c>
      <c r="AR84" s="50"/>
    </row>
    <row r="85" spans="1:91" s="5" customFormat="1" ht="36.950000000000003" customHeight="1">
      <c r="B85" s="51"/>
      <c r="C85" s="52" t="s">
        <v>16</v>
      </c>
      <c r="L85" s="228" t="str">
        <f>K6</f>
        <v>Město Ivančice - oprava chodníků ul. Polní a Na Úvoze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19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ul. Polní + Na Úvoze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21</v>
      </c>
      <c r="AJ87" s="31"/>
      <c r="AK87" s="31"/>
      <c r="AL87" s="31"/>
      <c r="AM87" s="230">
        <f>IF(AN8= "","",AN8)</f>
        <v>45223</v>
      </c>
      <c r="AN87" s="230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Město Ivančice, Palackého 196/6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28</v>
      </c>
      <c r="AJ89" s="31"/>
      <c r="AK89" s="31"/>
      <c r="AL89" s="31"/>
      <c r="AM89" s="231" t="str">
        <f>IF(E17="","",E17)</f>
        <v xml:space="preserve"> </v>
      </c>
      <c r="AN89" s="232"/>
      <c r="AO89" s="232"/>
      <c r="AP89" s="232"/>
      <c r="AQ89" s="31"/>
      <c r="AR89" s="32"/>
      <c r="AS89" s="233" t="s">
        <v>53</v>
      </c>
      <c r="AT89" s="234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26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31</v>
      </c>
      <c r="AJ90" s="31"/>
      <c r="AK90" s="31"/>
      <c r="AL90" s="31"/>
      <c r="AM90" s="231" t="str">
        <f>IF(E20="","",E20)</f>
        <v xml:space="preserve"> </v>
      </c>
      <c r="AN90" s="232"/>
      <c r="AO90" s="232"/>
      <c r="AP90" s="232"/>
      <c r="AQ90" s="31"/>
      <c r="AR90" s="32"/>
      <c r="AS90" s="235"/>
      <c r="AT90" s="236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35"/>
      <c r="AT91" s="236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23" t="s">
        <v>54</v>
      </c>
      <c r="D92" s="224"/>
      <c r="E92" s="224"/>
      <c r="F92" s="224"/>
      <c r="G92" s="224"/>
      <c r="H92" s="59"/>
      <c r="I92" s="226" t="s">
        <v>55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5" t="s">
        <v>56</v>
      </c>
      <c r="AH92" s="224"/>
      <c r="AI92" s="224"/>
      <c r="AJ92" s="224"/>
      <c r="AK92" s="224"/>
      <c r="AL92" s="224"/>
      <c r="AM92" s="224"/>
      <c r="AN92" s="226" t="s">
        <v>57</v>
      </c>
      <c r="AO92" s="224"/>
      <c r="AP92" s="227"/>
      <c r="AQ92" s="60" t="s">
        <v>58</v>
      </c>
      <c r="AR92" s="32"/>
      <c r="AS92" s="61" t="s">
        <v>59</v>
      </c>
      <c r="AT92" s="62" t="s">
        <v>60</v>
      </c>
      <c r="AU92" s="62" t="s">
        <v>61</v>
      </c>
      <c r="AV92" s="62" t="s">
        <v>62</v>
      </c>
      <c r="AW92" s="62" t="s">
        <v>63</v>
      </c>
      <c r="AX92" s="62" t="s">
        <v>64</v>
      </c>
      <c r="AY92" s="62" t="s">
        <v>65</v>
      </c>
      <c r="AZ92" s="62" t="s">
        <v>66</v>
      </c>
      <c r="BA92" s="62" t="s">
        <v>67</v>
      </c>
      <c r="BB92" s="62" t="s">
        <v>68</v>
      </c>
      <c r="BC92" s="62" t="s">
        <v>69</v>
      </c>
      <c r="BD92" s="63" t="s">
        <v>70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71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1">
        <f>ROUND(SUM(AG95:AG98),2)</f>
        <v>0</v>
      </c>
      <c r="AH94" s="221"/>
      <c r="AI94" s="221"/>
      <c r="AJ94" s="221"/>
      <c r="AK94" s="221"/>
      <c r="AL94" s="221"/>
      <c r="AM94" s="221"/>
      <c r="AN94" s="222">
        <f>SUM(AG94,AT94)</f>
        <v>0</v>
      </c>
      <c r="AO94" s="222"/>
      <c r="AP94" s="222"/>
      <c r="AQ94" s="71" t="s">
        <v>1</v>
      </c>
      <c r="AR94" s="67"/>
      <c r="AS94" s="72">
        <f>ROUND(SUM(AS95:AS98),2)</f>
        <v>0</v>
      </c>
      <c r="AT94" s="73">
        <f>ROUND(SUM(AV94:AW94),2)</f>
        <v>0</v>
      </c>
      <c r="AU94" s="74">
        <f>ROUND(SUM(AU95:AU98),5)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ROUND(SUM(AZ95:AZ98),2)</f>
        <v>0</v>
      </c>
      <c r="BA94" s="73">
        <f>ROUND(SUM(BA95:BA98),2)</f>
        <v>0</v>
      </c>
      <c r="BB94" s="73">
        <f>ROUND(SUM(BB95:BB98),2)</f>
        <v>0</v>
      </c>
      <c r="BC94" s="73">
        <f>ROUND(SUM(BC95:BC98),2)</f>
        <v>0</v>
      </c>
      <c r="BD94" s="75">
        <f>ROUND(SUM(BD95:BD98),2)</f>
        <v>0</v>
      </c>
      <c r="BS94" s="76" t="s">
        <v>72</v>
      </c>
      <c r="BT94" s="76" t="s">
        <v>73</v>
      </c>
      <c r="BU94" s="77" t="s">
        <v>74</v>
      </c>
      <c r="BV94" s="76" t="s">
        <v>75</v>
      </c>
      <c r="BW94" s="76" t="s">
        <v>4</v>
      </c>
      <c r="BX94" s="76" t="s">
        <v>76</v>
      </c>
      <c r="CL94" s="76" t="s">
        <v>1</v>
      </c>
    </row>
    <row r="95" spans="1:91" s="7" customFormat="1" ht="16.5" customHeight="1">
      <c r="A95" s="78" t="s">
        <v>77</v>
      </c>
      <c r="B95" s="79"/>
      <c r="C95" s="80"/>
      <c r="D95" s="220" t="s">
        <v>78</v>
      </c>
      <c r="E95" s="220"/>
      <c r="F95" s="220"/>
      <c r="G95" s="220"/>
      <c r="H95" s="220"/>
      <c r="I95" s="81"/>
      <c r="J95" s="220" t="s">
        <v>79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8">
        <f>'SO-01 - 01) chodníky ul. ...'!J30</f>
        <v>0</v>
      </c>
      <c r="AH95" s="219"/>
      <c r="AI95" s="219"/>
      <c r="AJ95" s="219"/>
      <c r="AK95" s="219"/>
      <c r="AL95" s="219"/>
      <c r="AM95" s="219"/>
      <c r="AN95" s="218">
        <f>SUM(AG95,AT95)</f>
        <v>0</v>
      </c>
      <c r="AO95" s="219"/>
      <c r="AP95" s="219"/>
      <c r="AQ95" s="82" t="s">
        <v>80</v>
      </c>
      <c r="AR95" s="79"/>
      <c r="AS95" s="83">
        <v>0</v>
      </c>
      <c r="AT95" s="84">
        <f>ROUND(SUM(AV95:AW95),2)</f>
        <v>0</v>
      </c>
      <c r="AU95" s="85">
        <f>'SO-01 - 01) chodníky ul. ...'!P122</f>
        <v>0</v>
      </c>
      <c r="AV95" s="84">
        <f>'SO-01 - 01) chodníky ul. ...'!J33</f>
        <v>0</v>
      </c>
      <c r="AW95" s="84">
        <f>'SO-01 - 01) chodníky ul. ...'!J34</f>
        <v>0</v>
      </c>
      <c r="AX95" s="84">
        <f>'SO-01 - 01) chodníky ul. ...'!J35</f>
        <v>0</v>
      </c>
      <c r="AY95" s="84">
        <f>'SO-01 - 01) chodníky ul. ...'!J36</f>
        <v>0</v>
      </c>
      <c r="AZ95" s="84">
        <f>'SO-01 - 01) chodníky ul. ...'!F33</f>
        <v>0</v>
      </c>
      <c r="BA95" s="84">
        <f>'SO-01 - 01) chodníky ul. ...'!F34</f>
        <v>0</v>
      </c>
      <c r="BB95" s="84">
        <f>'SO-01 - 01) chodníky ul. ...'!F35</f>
        <v>0</v>
      </c>
      <c r="BC95" s="84">
        <f>'SO-01 - 01) chodníky ul. ...'!F36</f>
        <v>0</v>
      </c>
      <c r="BD95" s="86">
        <f>'SO-01 - 01) chodníky ul. ...'!F37</f>
        <v>0</v>
      </c>
      <c r="BT95" s="87" t="s">
        <v>81</v>
      </c>
      <c r="BV95" s="87" t="s">
        <v>75</v>
      </c>
      <c r="BW95" s="87" t="s">
        <v>82</v>
      </c>
      <c r="BX95" s="87" t="s">
        <v>4</v>
      </c>
      <c r="CL95" s="87" t="s">
        <v>1</v>
      </c>
      <c r="CM95" s="87" t="s">
        <v>83</v>
      </c>
    </row>
    <row r="96" spans="1:91" s="7" customFormat="1" ht="16.5" customHeight="1">
      <c r="A96" s="78" t="s">
        <v>77</v>
      </c>
      <c r="B96" s="79"/>
      <c r="C96" s="80"/>
      <c r="D96" s="220" t="s">
        <v>84</v>
      </c>
      <c r="E96" s="220"/>
      <c r="F96" s="220"/>
      <c r="G96" s="220"/>
      <c r="H96" s="220"/>
      <c r="I96" s="81"/>
      <c r="J96" s="220" t="s">
        <v>85</v>
      </c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18">
        <f>'SO-02 - 02) chodníky ul. ...'!J30</f>
        <v>0</v>
      </c>
      <c r="AH96" s="219"/>
      <c r="AI96" s="219"/>
      <c r="AJ96" s="219"/>
      <c r="AK96" s="219"/>
      <c r="AL96" s="219"/>
      <c r="AM96" s="219"/>
      <c r="AN96" s="218">
        <f>SUM(AG96,AT96)</f>
        <v>0</v>
      </c>
      <c r="AO96" s="219"/>
      <c r="AP96" s="219"/>
      <c r="AQ96" s="82" t="s">
        <v>80</v>
      </c>
      <c r="AR96" s="79"/>
      <c r="AS96" s="83">
        <v>0</v>
      </c>
      <c r="AT96" s="84">
        <f>ROUND(SUM(AV96:AW96),2)</f>
        <v>0</v>
      </c>
      <c r="AU96" s="85">
        <f>'SO-02 - 02) chodníky ul. ...'!P124</f>
        <v>0</v>
      </c>
      <c r="AV96" s="84">
        <f>'SO-02 - 02) chodníky ul. ...'!J33</f>
        <v>0</v>
      </c>
      <c r="AW96" s="84">
        <f>'SO-02 - 02) chodníky ul. ...'!J34</f>
        <v>0</v>
      </c>
      <c r="AX96" s="84">
        <f>'SO-02 - 02) chodníky ul. ...'!J35</f>
        <v>0</v>
      </c>
      <c r="AY96" s="84">
        <f>'SO-02 - 02) chodníky ul. ...'!J36</f>
        <v>0</v>
      </c>
      <c r="AZ96" s="84">
        <f>'SO-02 - 02) chodníky ul. ...'!F33</f>
        <v>0</v>
      </c>
      <c r="BA96" s="84">
        <f>'SO-02 - 02) chodníky ul. ...'!F34</f>
        <v>0</v>
      </c>
      <c r="BB96" s="84">
        <f>'SO-02 - 02) chodníky ul. ...'!F35</f>
        <v>0</v>
      </c>
      <c r="BC96" s="84">
        <f>'SO-02 - 02) chodníky ul. ...'!F36</f>
        <v>0</v>
      </c>
      <c r="BD96" s="86">
        <f>'SO-02 - 02) chodníky ul. ...'!F37</f>
        <v>0</v>
      </c>
      <c r="BT96" s="87" t="s">
        <v>81</v>
      </c>
      <c r="BV96" s="87" t="s">
        <v>75</v>
      </c>
      <c r="BW96" s="87" t="s">
        <v>86</v>
      </c>
      <c r="BX96" s="87" t="s">
        <v>4</v>
      </c>
      <c r="CL96" s="87" t="s">
        <v>1</v>
      </c>
      <c r="CM96" s="87" t="s">
        <v>83</v>
      </c>
    </row>
    <row r="97" spans="1:91" s="7" customFormat="1" ht="16.5" customHeight="1">
      <c r="A97" s="78" t="s">
        <v>77</v>
      </c>
      <c r="B97" s="79"/>
      <c r="C97" s="80"/>
      <c r="D97" s="220" t="s">
        <v>87</v>
      </c>
      <c r="E97" s="220"/>
      <c r="F97" s="220"/>
      <c r="G97" s="220"/>
      <c r="H97" s="220"/>
      <c r="I97" s="81"/>
      <c r="J97" s="220" t="s">
        <v>88</v>
      </c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218">
        <f>'SO-03 - 03) příprava pro ...'!J30</f>
        <v>0</v>
      </c>
      <c r="AH97" s="219"/>
      <c r="AI97" s="219"/>
      <c r="AJ97" s="219"/>
      <c r="AK97" s="219"/>
      <c r="AL97" s="219"/>
      <c r="AM97" s="219"/>
      <c r="AN97" s="218">
        <f>SUM(AG97,AT97)</f>
        <v>0</v>
      </c>
      <c r="AO97" s="219"/>
      <c r="AP97" s="219"/>
      <c r="AQ97" s="82" t="s">
        <v>80</v>
      </c>
      <c r="AR97" s="79"/>
      <c r="AS97" s="83">
        <v>0</v>
      </c>
      <c r="AT97" s="84">
        <f>ROUND(SUM(AV97:AW97),2)</f>
        <v>0</v>
      </c>
      <c r="AU97" s="85">
        <f>'SO-03 - 03) příprava pro ...'!P118</f>
        <v>0</v>
      </c>
      <c r="AV97" s="84">
        <f>'SO-03 - 03) příprava pro ...'!J33</f>
        <v>0</v>
      </c>
      <c r="AW97" s="84">
        <f>'SO-03 - 03) příprava pro ...'!J34</f>
        <v>0</v>
      </c>
      <c r="AX97" s="84">
        <f>'SO-03 - 03) příprava pro ...'!J35</f>
        <v>0</v>
      </c>
      <c r="AY97" s="84">
        <f>'SO-03 - 03) příprava pro ...'!J36</f>
        <v>0</v>
      </c>
      <c r="AZ97" s="84">
        <f>'SO-03 - 03) příprava pro ...'!F33</f>
        <v>0</v>
      </c>
      <c r="BA97" s="84">
        <f>'SO-03 - 03) příprava pro ...'!F34</f>
        <v>0</v>
      </c>
      <c r="BB97" s="84">
        <f>'SO-03 - 03) příprava pro ...'!F35</f>
        <v>0</v>
      </c>
      <c r="BC97" s="84">
        <f>'SO-03 - 03) příprava pro ...'!F36</f>
        <v>0</v>
      </c>
      <c r="BD97" s="86">
        <f>'SO-03 - 03) příprava pro ...'!F37</f>
        <v>0</v>
      </c>
      <c r="BT97" s="87" t="s">
        <v>81</v>
      </c>
      <c r="BV97" s="87" t="s">
        <v>75</v>
      </c>
      <c r="BW97" s="87" t="s">
        <v>89</v>
      </c>
      <c r="BX97" s="87" t="s">
        <v>4</v>
      </c>
      <c r="CL97" s="87" t="s">
        <v>1</v>
      </c>
      <c r="CM97" s="87" t="s">
        <v>83</v>
      </c>
    </row>
    <row r="98" spans="1:91" s="7" customFormat="1" ht="16.5" customHeight="1">
      <c r="A98" s="78" t="s">
        <v>77</v>
      </c>
      <c r="B98" s="79"/>
      <c r="C98" s="80"/>
      <c r="D98" s="220" t="s">
        <v>90</v>
      </c>
      <c r="E98" s="220"/>
      <c r="F98" s="220"/>
      <c r="G98" s="220"/>
      <c r="H98" s="220"/>
      <c r="I98" s="81"/>
      <c r="J98" s="220" t="s">
        <v>91</v>
      </c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20"/>
      <c r="Z98" s="220"/>
      <c r="AA98" s="220"/>
      <c r="AB98" s="220"/>
      <c r="AC98" s="220"/>
      <c r="AD98" s="220"/>
      <c r="AE98" s="220"/>
      <c r="AF98" s="220"/>
      <c r="AG98" s="218">
        <f>'SO-04 - 04) příprava pro ...'!J30</f>
        <v>0</v>
      </c>
      <c r="AH98" s="219"/>
      <c r="AI98" s="219"/>
      <c r="AJ98" s="219"/>
      <c r="AK98" s="219"/>
      <c r="AL98" s="219"/>
      <c r="AM98" s="219"/>
      <c r="AN98" s="218">
        <f>SUM(AG98,AT98)</f>
        <v>0</v>
      </c>
      <c r="AO98" s="219"/>
      <c r="AP98" s="219"/>
      <c r="AQ98" s="82" t="s">
        <v>80</v>
      </c>
      <c r="AR98" s="79"/>
      <c r="AS98" s="88">
        <v>0</v>
      </c>
      <c r="AT98" s="89">
        <f>ROUND(SUM(AV98:AW98),2)</f>
        <v>0</v>
      </c>
      <c r="AU98" s="90">
        <f>'SO-04 - 04) příprava pro ...'!P118</f>
        <v>0</v>
      </c>
      <c r="AV98" s="89">
        <f>'SO-04 - 04) příprava pro ...'!J33</f>
        <v>0</v>
      </c>
      <c r="AW98" s="89">
        <f>'SO-04 - 04) příprava pro ...'!J34</f>
        <v>0</v>
      </c>
      <c r="AX98" s="89">
        <f>'SO-04 - 04) příprava pro ...'!J35</f>
        <v>0</v>
      </c>
      <c r="AY98" s="89">
        <f>'SO-04 - 04) příprava pro ...'!J36</f>
        <v>0</v>
      </c>
      <c r="AZ98" s="89">
        <f>'SO-04 - 04) příprava pro ...'!F33</f>
        <v>0</v>
      </c>
      <c r="BA98" s="89">
        <f>'SO-04 - 04) příprava pro ...'!F34</f>
        <v>0</v>
      </c>
      <c r="BB98" s="89">
        <f>'SO-04 - 04) příprava pro ...'!F35</f>
        <v>0</v>
      </c>
      <c r="BC98" s="89">
        <f>'SO-04 - 04) příprava pro ...'!F36</f>
        <v>0</v>
      </c>
      <c r="BD98" s="91">
        <f>'SO-04 - 04) příprava pro ...'!F37</f>
        <v>0</v>
      </c>
      <c r="BT98" s="87" t="s">
        <v>81</v>
      </c>
      <c r="BV98" s="87" t="s">
        <v>75</v>
      </c>
      <c r="BW98" s="87" t="s">
        <v>92</v>
      </c>
      <c r="BX98" s="87" t="s">
        <v>4</v>
      </c>
      <c r="CL98" s="87" t="s">
        <v>1</v>
      </c>
      <c r="CM98" s="87" t="s">
        <v>83</v>
      </c>
    </row>
    <row r="99" spans="1:91" s="2" customFormat="1" ht="30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2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pans="1:91" s="2" customFormat="1" ht="6.95" customHeight="1">
      <c r="A100" s="31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32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J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SO-01 - 01) chodníky ul. ...'!C2" display="/" xr:uid="{00000000-0004-0000-0000-000000000000}"/>
    <hyperlink ref="A96" location="'SO-02 - 02) chodníky ul. ...'!C2" display="/" xr:uid="{00000000-0004-0000-0000-000001000000}"/>
    <hyperlink ref="A97" location="'SO-03 - 03) příprava pro ...'!C2" display="/" xr:uid="{00000000-0004-0000-0000-000002000000}"/>
    <hyperlink ref="A98" location="'SO-04 - 04) příprava pro 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8"/>
  <sheetViews>
    <sheetView showGridLines="0" topLeftCell="A68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6" t="s">
        <v>82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4.95" customHeight="1">
      <c r="B4" s="19"/>
      <c r="D4" s="20" t="s">
        <v>93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8" t="str">
        <f>'Rekapitulace stavby'!K6</f>
        <v>Město Ivančice - oprava chodníků ul. Polní a Na Úvoze</v>
      </c>
      <c r="F7" s="239"/>
      <c r="G7" s="239"/>
      <c r="H7" s="239"/>
      <c r="L7" s="19"/>
    </row>
    <row r="8" spans="1:46" s="2" customFormat="1" ht="12" customHeight="1">
      <c r="A8" s="31"/>
      <c r="B8" s="32"/>
      <c r="C8" s="31"/>
      <c r="D8" s="26" t="s">
        <v>94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95</v>
      </c>
      <c r="F9" s="237"/>
      <c r="G9" s="237"/>
      <c r="H9" s="23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20</v>
      </c>
      <c r="G12" s="31"/>
      <c r="H12" s="31"/>
      <c r="I12" s="26" t="s">
        <v>21</v>
      </c>
      <c r="J12" s="54">
        <f>'Rekapitulace stavby'!AN8</f>
        <v>45223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22</v>
      </c>
      <c r="E14" s="31"/>
      <c r="F14" s="31"/>
      <c r="G14" s="31"/>
      <c r="H14" s="31"/>
      <c r="I14" s="26" t="s">
        <v>23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24</v>
      </c>
      <c r="F15" s="31"/>
      <c r="G15" s="31"/>
      <c r="H15" s="31"/>
      <c r="I15" s="26" t="s">
        <v>25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26</v>
      </c>
      <c r="E17" s="31"/>
      <c r="F17" s="31"/>
      <c r="G17" s="31"/>
      <c r="H17" s="31"/>
      <c r="I17" s="26" t="s">
        <v>23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0" t="str">
        <f>'Rekapitulace stavby'!E14</f>
        <v>Vyplň údaj</v>
      </c>
      <c r="F18" s="210"/>
      <c r="G18" s="210"/>
      <c r="H18" s="210"/>
      <c r="I18" s="26" t="s">
        <v>25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28</v>
      </c>
      <c r="E20" s="31"/>
      <c r="F20" s="31"/>
      <c r="G20" s="31"/>
      <c r="H20" s="31"/>
      <c r="I20" s="26" t="s">
        <v>23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25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23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25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4" t="s">
        <v>1</v>
      </c>
      <c r="F27" s="214"/>
      <c r="G27" s="214"/>
      <c r="H27" s="214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33</v>
      </c>
      <c r="E30" s="31"/>
      <c r="F30" s="31"/>
      <c r="G30" s="31"/>
      <c r="H30" s="31"/>
      <c r="I30" s="31"/>
      <c r="J30" s="70">
        <f>ROUND(J122,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37</v>
      </c>
      <c r="E33" s="26" t="s">
        <v>38</v>
      </c>
      <c r="F33" s="98">
        <f>ROUND((SUM(BE122:BE187)),  2)</f>
        <v>0</v>
      </c>
      <c r="G33" s="31"/>
      <c r="H33" s="31"/>
      <c r="I33" s="99">
        <v>0.21</v>
      </c>
      <c r="J33" s="98">
        <f>ROUND(((SUM(BE122:BE187))*I33),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39</v>
      </c>
      <c r="F34" s="98">
        <f>ROUND((SUM(BF122:BF187)),  2)</f>
        <v>0</v>
      </c>
      <c r="G34" s="31"/>
      <c r="H34" s="31"/>
      <c r="I34" s="99">
        <v>0.15</v>
      </c>
      <c r="J34" s="98">
        <f>ROUND(((SUM(BF122:BF187))*I34),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40</v>
      </c>
      <c r="F35" s="98">
        <f>ROUND((SUM(BG122:BG187)),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41</v>
      </c>
      <c r="F36" s="98">
        <f>ROUND((SUM(BH122:BH187)),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98">
        <f>ROUND((SUM(BI122:BI187)),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43</v>
      </c>
      <c r="E39" s="59"/>
      <c r="F39" s="59"/>
      <c r="G39" s="102" t="s">
        <v>44</v>
      </c>
      <c r="H39" s="103" t="s">
        <v>45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48</v>
      </c>
      <c r="E61" s="34"/>
      <c r="F61" s="106" t="s">
        <v>49</v>
      </c>
      <c r="G61" s="44" t="s">
        <v>48</v>
      </c>
      <c r="H61" s="34"/>
      <c r="I61" s="34"/>
      <c r="J61" s="107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48</v>
      </c>
      <c r="E76" s="34"/>
      <c r="F76" s="106" t="s">
        <v>49</v>
      </c>
      <c r="G76" s="44" t="s">
        <v>48</v>
      </c>
      <c r="H76" s="34"/>
      <c r="I76" s="34"/>
      <c r="J76" s="107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96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Město Ivančice - oprava chodníků ul. Polní a Na Úvoze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94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>SO-01 - 01) chodníky ul. Polní</v>
      </c>
      <c r="F87" s="237"/>
      <c r="G87" s="237"/>
      <c r="H87" s="23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19</v>
      </c>
      <c r="D89" s="31"/>
      <c r="E89" s="31"/>
      <c r="F89" s="24" t="str">
        <f>F12</f>
        <v>ul. Polní + Na Úvoze</v>
      </c>
      <c r="G89" s="31"/>
      <c r="H89" s="31"/>
      <c r="I89" s="26" t="s">
        <v>21</v>
      </c>
      <c r="J89" s="54">
        <f>IF(J12="","",J12)</f>
        <v>45223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22</v>
      </c>
      <c r="D91" s="31"/>
      <c r="E91" s="31"/>
      <c r="F91" s="24" t="str">
        <f>E15</f>
        <v>Město Ivančice, Palackého 196/6</v>
      </c>
      <c r="G91" s="31"/>
      <c r="H91" s="31"/>
      <c r="I91" s="26" t="s">
        <v>28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97</v>
      </c>
      <c r="D94" s="100"/>
      <c r="E94" s="100"/>
      <c r="F94" s="100"/>
      <c r="G94" s="100"/>
      <c r="H94" s="100"/>
      <c r="I94" s="100"/>
      <c r="J94" s="109" t="s">
        <v>98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99</v>
      </c>
      <c r="D96" s="31"/>
      <c r="E96" s="31"/>
      <c r="F96" s="31"/>
      <c r="G96" s="31"/>
      <c r="H96" s="31"/>
      <c r="I96" s="31"/>
      <c r="J96" s="70">
        <f>J122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100</v>
      </c>
    </row>
    <row r="97" spans="1:31" s="9" customFormat="1" ht="24.95" customHeight="1">
      <c r="B97" s="111"/>
      <c r="D97" s="112" t="s">
        <v>101</v>
      </c>
      <c r="E97" s="113"/>
      <c r="F97" s="113"/>
      <c r="G97" s="113"/>
      <c r="H97" s="113"/>
      <c r="I97" s="113"/>
      <c r="J97" s="114">
        <f>J123</f>
        <v>0</v>
      </c>
      <c r="L97" s="111"/>
    </row>
    <row r="98" spans="1:31" s="10" customFormat="1" ht="19.899999999999999" customHeight="1">
      <c r="B98" s="115"/>
      <c r="D98" s="116" t="s">
        <v>102</v>
      </c>
      <c r="E98" s="117"/>
      <c r="F98" s="117"/>
      <c r="G98" s="117"/>
      <c r="H98" s="117"/>
      <c r="I98" s="117"/>
      <c r="J98" s="118">
        <f>J124</f>
        <v>0</v>
      </c>
      <c r="L98" s="115"/>
    </row>
    <row r="99" spans="1:31" s="10" customFormat="1" ht="19.899999999999999" customHeight="1">
      <c r="B99" s="115"/>
      <c r="D99" s="116" t="s">
        <v>103</v>
      </c>
      <c r="E99" s="117"/>
      <c r="F99" s="117"/>
      <c r="G99" s="117"/>
      <c r="H99" s="117"/>
      <c r="I99" s="117"/>
      <c r="J99" s="118">
        <f>J143</f>
        <v>0</v>
      </c>
      <c r="L99" s="115"/>
    </row>
    <row r="100" spans="1:31" s="10" customFormat="1" ht="19.899999999999999" customHeight="1">
      <c r="B100" s="115"/>
      <c r="D100" s="116" t="s">
        <v>104</v>
      </c>
      <c r="E100" s="117"/>
      <c r="F100" s="117"/>
      <c r="G100" s="117"/>
      <c r="H100" s="117"/>
      <c r="I100" s="117"/>
      <c r="J100" s="118">
        <f>J160</f>
        <v>0</v>
      </c>
      <c r="L100" s="115"/>
    </row>
    <row r="101" spans="1:31" s="10" customFormat="1" ht="19.899999999999999" customHeight="1">
      <c r="B101" s="115"/>
      <c r="D101" s="116" t="s">
        <v>105</v>
      </c>
      <c r="E101" s="117"/>
      <c r="F101" s="117"/>
      <c r="G101" s="117"/>
      <c r="H101" s="117"/>
      <c r="I101" s="117"/>
      <c r="J101" s="118">
        <f>J166</f>
        <v>0</v>
      </c>
      <c r="L101" s="115"/>
    </row>
    <row r="102" spans="1:31" s="10" customFormat="1" ht="19.899999999999999" customHeight="1">
      <c r="B102" s="115"/>
      <c r="D102" s="116" t="s">
        <v>106</v>
      </c>
      <c r="E102" s="117"/>
      <c r="F102" s="117"/>
      <c r="G102" s="117"/>
      <c r="H102" s="117"/>
      <c r="I102" s="117"/>
      <c r="J102" s="118">
        <f>J180</f>
        <v>0</v>
      </c>
      <c r="L102" s="115"/>
    </row>
    <row r="103" spans="1:31" s="2" customFormat="1" ht="21.75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107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1"/>
      <c r="D112" s="31"/>
      <c r="E112" s="238" t="str">
        <f>E7</f>
        <v>Město Ivančice - oprava chodníků ul. Polní a Na Úvoze</v>
      </c>
      <c r="F112" s="239"/>
      <c r="G112" s="239"/>
      <c r="H112" s="239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94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28" t="str">
        <f>E9</f>
        <v>SO-01 - 01) chodníky ul. Polní</v>
      </c>
      <c r="F114" s="237"/>
      <c r="G114" s="237"/>
      <c r="H114" s="237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19</v>
      </c>
      <c r="D116" s="31"/>
      <c r="E116" s="31"/>
      <c r="F116" s="24" t="str">
        <f>F12</f>
        <v>ul. Polní + Na Úvoze</v>
      </c>
      <c r="G116" s="31"/>
      <c r="H116" s="31"/>
      <c r="I116" s="26" t="s">
        <v>21</v>
      </c>
      <c r="J116" s="54">
        <f>IF(J12="","",J12)</f>
        <v>45223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22</v>
      </c>
      <c r="D118" s="31"/>
      <c r="E118" s="31"/>
      <c r="F118" s="24" t="str">
        <f>E15</f>
        <v>Město Ivančice, Palackého 196/6</v>
      </c>
      <c r="G118" s="31"/>
      <c r="H118" s="31"/>
      <c r="I118" s="26" t="s">
        <v>28</v>
      </c>
      <c r="J118" s="29" t="str">
        <f>E21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26</v>
      </c>
      <c r="D119" s="31"/>
      <c r="E119" s="31"/>
      <c r="F119" s="24" t="str">
        <f>IF(E18="","",E18)</f>
        <v>Vyplň údaj</v>
      </c>
      <c r="G119" s="31"/>
      <c r="H119" s="31"/>
      <c r="I119" s="26" t="s">
        <v>31</v>
      </c>
      <c r="J119" s="29" t="str">
        <f>E24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19"/>
      <c r="B121" s="120"/>
      <c r="C121" s="121" t="s">
        <v>108</v>
      </c>
      <c r="D121" s="122" t="s">
        <v>58</v>
      </c>
      <c r="E121" s="122" t="s">
        <v>54</v>
      </c>
      <c r="F121" s="122" t="s">
        <v>55</v>
      </c>
      <c r="G121" s="122" t="s">
        <v>109</v>
      </c>
      <c r="H121" s="122" t="s">
        <v>110</v>
      </c>
      <c r="I121" s="122" t="s">
        <v>111</v>
      </c>
      <c r="J121" s="123" t="s">
        <v>98</v>
      </c>
      <c r="K121" s="124" t="s">
        <v>112</v>
      </c>
      <c r="L121" s="125"/>
      <c r="M121" s="61" t="s">
        <v>1</v>
      </c>
      <c r="N121" s="62" t="s">
        <v>37</v>
      </c>
      <c r="O121" s="62" t="s">
        <v>113</v>
      </c>
      <c r="P121" s="62" t="s">
        <v>114</v>
      </c>
      <c r="Q121" s="62" t="s">
        <v>115</v>
      </c>
      <c r="R121" s="62" t="s">
        <v>116</v>
      </c>
      <c r="S121" s="62" t="s">
        <v>117</v>
      </c>
      <c r="T121" s="63" t="s">
        <v>118</v>
      </c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</row>
    <row r="122" spans="1:65" s="2" customFormat="1" ht="22.9" customHeight="1">
      <c r="A122" s="31"/>
      <c r="B122" s="32"/>
      <c r="C122" s="68" t="s">
        <v>119</v>
      </c>
      <c r="D122" s="31"/>
      <c r="E122" s="31"/>
      <c r="F122" s="31"/>
      <c r="G122" s="31"/>
      <c r="H122" s="31"/>
      <c r="I122" s="31"/>
      <c r="J122" s="126">
        <f>BK122</f>
        <v>0</v>
      </c>
      <c r="K122" s="31"/>
      <c r="L122" s="32"/>
      <c r="M122" s="64"/>
      <c r="N122" s="55"/>
      <c r="O122" s="65"/>
      <c r="P122" s="127">
        <f>P123</f>
        <v>0</v>
      </c>
      <c r="Q122" s="65"/>
      <c r="R122" s="127">
        <f>R123</f>
        <v>242.18278240000001</v>
      </c>
      <c r="S122" s="65"/>
      <c r="T122" s="128">
        <f>T123</f>
        <v>188.31810000000002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72</v>
      </c>
      <c r="AU122" s="16" t="s">
        <v>100</v>
      </c>
      <c r="BK122" s="129">
        <f>BK123</f>
        <v>0</v>
      </c>
    </row>
    <row r="123" spans="1:65" s="12" customFormat="1" ht="25.9" customHeight="1">
      <c r="B123" s="130"/>
      <c r="D123" s="131" t="s">
        <v>72</v>
      </c>
      <c r="E123" s="132" t="s">
        <v>120</v>
      </c>
      <c r="F123" s="132" t="s">
        <v>121</v>
      </c>
      <c r="I123" s="133"/>
      <c r="J123" s="134">
        <f>BK123</f>
        <v>0</v>
      </c>
      <c r="L123" s="130"/>
      <c r="M123" s="135"/>
      <c r="N123" s="136"/>
      <c r="O123" s="136"/>
      <c r="P123" s="137">
        <f>P124+P143+P160+P166+P180</f>
        <v>0</v>
      </c>
      <c r="Q123" s="136"/>
      <c r="R123" s="137">
        <f>R124+R143+R160+R166+R180</f>
        <v>242.18278240000001</v>
      </c>
      <c r="S123" s="136"/>
      <c r="T123" s="138">
        <f>T124+T143+T160+T166+T180</f>
        <v>188.31810000000002</v>
      </c>
      <c r="AR123" s="131" t="s">
        <v>81</v>
      </c>
      <c r="AT123" s="139" t="s">
        <v>72</v>
      </c>
      <c r="AU123" s="139" t="s">
        <v>73</v>
      </c>
      <c r="AY123" s="131" t="s">
        <v>122</v>
      </c>
      <c r="BK123" s="140">
        <f>BK124+BK143+BK160+BK166+BK180</f>
        <v>0</v>
      </c>
    </row>
    <row r="124" spans="1:65" s="12" customFormat="1" ht="22.9" customHeight="1">
      <c r="B124" s="130"/>
      <c r="D124" s="131" t="s">
        <v>72</v>
      </c>
      <c r="E124" s="141" t="s">
        <v>81</v>
      </c>
      <c r="F124" s="141" t="s">
        <v>123</v>
      </c>
      <c r="I124" s="133"/>
      <c r="J124" s="142">
        <f>BK124</f>
        <v>0</v>
      </c>
      <c r="L124" s="130"/>
      <c r="M124" s="135"/>
      <c r="N124" s="136"/>
      <c r="O124" s="136"/>
      <c r="P124" s="137">
        <f>SUM(P125:P142)</f>
        <v>0</v>
      </c>
      <c r="Q124" s="136"/>
      <c r="R124" s="137">
        <f>SUM(R125:R142)</f>
        <v>0</v>
      </c>
      <c r="S124" s="136"/>
      <c r="T124" s="138">
        <f>SUM(T125:T142)</f>
        <v>188.31810000000002</v>
      </c>
      <c r="AR124" s="131" t="s">
        <v>81</v>
      </c>
      <c r="AT124" s="139" t="s">
        <v>72</v>
      </c>
      <c r="AU124" s="139" t="s">
        <v>81</v>
      </c>
      <c r="AY124" s="131" t="s">
        <v>122</v>
      </c>
      <c r="BK124" s="140">
        <f>SUM(BK125:BK142)</f>
        <v>0</v>
      </c>
    </row>
    <row r="125" spans="1:65" s="2" customFormat="1" ht="24.2" customHeight="1">
      <c r="A125" s="31"/>
      <c r="B125" s="143"/>
      <c r="C125" s="144" t="s">
        <v>81</v>
      </c>
      <c r="D125" s="144" t="s">
        <v>124</v>
      </c>
      <c r="E125" s="145" t="s">
        <v>125</v>
      </c>
      <c r="F125" s="146" t="s">
        <v>126</v>
      </c>
      <c r="G125" s="147" t="s">
        <v>127</v>
      </c>
      <c r="H125" s="148">
        <v>270.72000000000003</v>
      </c>
      <c r="I125" s="149"/>
      <c r="J125" s="150">
        <f>ROUND(I125*H125,2)</f>
        <v>0</v>
      </c>
      <c r="K125" s="151"/>
      <c r="L125" s="32"/>
      <c r="M125" s="152" t="s">
        <v>1</v>
      </c>
      <c r="N125" s="153" t="s">
        <v>38</v>
      </c>
      <c r="O125" s="57"/>
      <c r="P125" s="154">
        <f>O125*H125</f>
        <v>0</v>
      </c>
      <c r="Q125" s="154">
        <v>0</v>
      </c>
      <c r="R125" s="154">
        <f>Q125*H125</f>
        <v>0</v>
      </c>
      <c r="S125" s="154">
        <v>0.255</v>
      </c>
      <c r="T125" s="155">
        <f>S125*H125</f>
        <v>69.033600000000007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6" t="s">
        <v>128</v>
      </c>
      <c r="AT125" s="156" t="s">
        <v>124</v>
      </c>
      <c r="AU125" s="156" t="s">
        <v>83</v>
      </c>
      <c r="AY125" s="16" t="s">
        <v>122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6" t="s">
        <v>81</v>
      </c>
      <c r="BK125" s="157">
        <f>ROUND(I125*H125,2)</f>
        <v>0</v>
      </c>
      <c r="BL125" s="16" t="s">
        <v>128</v>
      </c>
      <c r="BM125" s="156" t="s">
        <v>129</v>
      </c>
    </row>
    <row r="126" spans="1:65" s="2" customFormat="1" ht="48.75">
      <c r="A126" s="31"/>
      <c r="B126" s="32"/>
      <c r="C126" s="31"/>
      <c r="D126" s="158" t="s">
        <v>130</v>
      </c>
      <c r="E126" s="31"/>
      <c r="F126" s="159" t="s">
        <v>131</v>
      </c>
      <c r="G126" s="31"/>
      <c r="H126" s="31"/>
      <c r="I126" s="160"/>
      <c r="J126" s="31"/>
      <c r="K126" s="31"/>
      <c r="L126" s="32"/>
      <c r="M126" s="161"/>
      <c r="N126" s="162"/>
      <c r="O126" s="57"/>
      <c r="P126" s="57"/>
      <c r="Q126" s="57"/>
      <c r="R126" s="57"/>
      <c r="S126" s="57"/>
      <c r="T126" s="58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6" t="s">
        <v>130</v>
      </c>
      <c r="AU126" s="16" t="s">
        <v>83</v>
      </c>
    </row>
    <row r="127" spans="1:65" s="2" customFormat="1">
      <c r="A127" s="31"/>
      <c r="B127" s="32"/>
      <c r="C127" s="31"/>
      <c r="D127" s="163" t="s">
        <v>132</v>
      </c>
      <c r="E127" s="31"/>
      <c r="F127" s="164" t="s">
        <v>133</v>
      </c>
      <c r="G127" s="31"/>
      <c r="H127" s="31"/>
      <c r="I127" s="160"/>
      <c r="J127" s="31"/>
      <c r="K127" s="31"/>
      <c r="L127" s="32"/>
      <c r="M127" s="161"/>
      <c r="N127" s="162"/>
      <c r="O127" s="57"/>
      <c r="P127" s="57"/>
      <c r="Q127" s="57"/>
      <c r="R127" s="57"/>
      <c r="S127" s="57"/>
      <c r="T127" s="58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6" t="s">
        <v>132</v>
      </c>
      <c r="AU127" s="16" t="s">
        <v>83</v>
      </c>
    </row>
    <row r="128" spans="1:65" s="13" customFormat="1">
      <c r="B128" s="165"/>
      <c r="D128" s="158" t="s">
        <v>134</v>
      </c>
      <c r="E128" s="166" t="s">
        <v>1</v>
      </c>
      <c r="F128" s="167" t="s">
        <v>135</v>
      </c>
      <c r="H128" s="168">
        <v>214.2</v>
      </c>
      <c r="I128" s="169"/>
      <c r="L128" s="165"/>
      <c r="M128" s="170"/>
      <c r="N128" s="171"/>
      <c r="O128" s="171"/>
      <c r="P128" s="171"/>
      <c r="Q128" s="171"/>
      <c r="R128" s="171"/>
      <c r="S128" s="171"/>
      <c r="T128" s="172"/>
      <c r="AT128" s="166" t="s">
        <v>134</v>
      </c>
      <c r="AU128" s="166" t="s">
        <v>83</v>
      </c>
      <c r="AV128" s="13" t="s">
        <v>83</v>
      </c>
      <c r="AW128" s="13" t="s">
        <v>30</v>
      </c>
      <c r="AX128" s="13" t="s">
        <v>73</v>
      </c>
      <c r="AY128" s="166" t="s">
        <v>122</v>
      </c>
    </row>
    <row r="129" spans="1:65" s="13" customFormat="1">
      <c r="B129" s="165"/>
      <c r="D129" s="158" t="s">
        <v>134</v>
      </c>
      <c r="E129" s="166" t="s">
        <v>1</v>
      </c>
      <c r="F129" s="167" t="s">
        <v>136</v>
      </c>
      <c r="H129" s="168">
        <v>4.05</v>
      </c>
      <c r="I129" s="169"/>
      <c r="L129" s="165"/>
      <c r="M129" s="170"/>
      <c r="N129" s="171"/>
      <c r="O129" s="171"/>
      <c r="P129" s="171"/>
      <c r="Q129" s="171"/>
      <c r="R129" s="171"/>
      <c r="S129" s="171"/>
      <c r="T129" s="172"/>
      <c r="AT129" s="166" t="s">
        <v>134</v>
      </c>
      <c r="AU129" s="166" t="s">
        <v>83</v>
      </c>
      <c r="AV129" s="13" t="s">
        <v>83</v>
      </c>
      <c r="AW129" s="13" t="s">
        <v>30</v>
      </c>
      <c r="AX129" s="13" t="s">
        <v>73</v>
      </c>
      <c r="AY129" s="166" t="s">
        <v>122</v>
      </c>
    </row>
    <row r="130" spans="1:65" s="13" customFormat="1">
      <c r="B130" s="165"/>
      <c r="D130" s="158" t="s">
        <v>134</v>
      </c>
      <c r="E130" s="166" t="s">
        <v>1</v>
      </c>
      <c r="F130" s="167" t="s">
        <v>137</v>
      </c>
      <c r="H130" s="168">
        <v>40.5</v>
      </c>
      <c r="I130" s="169"/>
      <c r="L130" s="165"/>
      <c r="M130" s="170"/>
      <c r="N130" s="171"/>
      <c r="O130" s="171"/>
      <c r="P130" s="171"/>
      <c r="Q130" s="171"/>
      <c r="R130" s="171"/>
      <c r="S130" s="171"/>
      <c r="T130" s="172"/>
      <c r="AT130" s="166" t="s">
        <v>134</v>
      </c>
      <c r="AU130" s="166" t="s">
        <v>83</v>
      </c>
      <c r="AV130" s="13" t="s">
        <v>83</v>
      </c>
      <c r="AW130" s="13" t="s">
        <v>30</v>
      </c>
      <c r="AX130" s="13" t="s">
        <v>73</v>
      </c>
      <c r="AY130" s="166" t="s">
        <v>122</v>
      </c>
    </row>
    <row r="131" spans="1:65" s="13" customFormat="1">
      <c r="B131" s="165"/>
      <c r="D131" s="158" t="s">
        <v>134</v>
      </c>
      <c r="E131" s="166" t="s">
        <v>1</v>
      </c>
      <c r="F131" s="167" t="s">
        <v>138</v>
      </c>
      <c r="H131" s="168">
        <v>11.97</v>
      </c>
      <c r="I131" s="169"/>
      <c r="L131" s="165"/>
      <c r="M131" s="170"/>
      <c r="N131" s="171"/>
      <c r="O131" s="171"/>
      <c r="P131" s="171"/>
      <c r="Q131" s="171"/>
      <c r="R131" s="171"/>
      <c r="S131" s="171"/>
      <c r="T131" s="172"/>
      <c r="AT131" s="166" t="s">
        <v>134</v>
      </c>
      <c r="AU131" s="166" t="s">
        <v>83</v>
      </c>
      <c r="AV131" s="13" t="s">
        <v>83</v>
      </c>
      <c r="AW131" s="13" t="s">
        <v>30</v>
      </c>
      <c r="AX131" s="13" t="s">
        <v>73</v>
      </c>
      <c r="AY131" s="166" t="s">
        <v>122</v>
      </c>
    </row>
    <row r="132" spans="1:65" s="14" customFormat="1">
      <c r="B132" s="173"/>
      <c r="D132" s="158" t="s">
        <v>134</v>
      </c>
      <c r="E132" s="174" t="s">
        <v>1</v>
      </c>
      <c r="F132" s="175" t="s">
        <v>139</v>
      </c>
      <c r="H132" s="176">
        <v>270.72000000000003</v>
      </c>
      <c r="I132" s="177"/>
      <c r="L132" s="173"/>
      <c r="M132" s="178"/>
      <c r="N132" s="179"/>
      <c r="O132" s="179"/>
      <c r="P132" s="179"/>
      <c r="Q132" s="179"/>
      <c r="R132" s="179"/>
      <c r="S132" s="179"/>
      <c r="T132" s="180"/>
      <c r="AT132" s="174" t="s">
        <v>134</v>
      </c>
      <c r="AU132" s="174" t="s">
        <v>83</v>
      </c>
      <c r="AV132" s="14" t="s">
        <v>128</v>
      </c>
      <c r="AW132" s="14" t="s">
        <v>30</v>
      </c>
      <c r="AX132" s="14" t="s">
        <v>81</v>
      </c>
      <c r="AY132" s="174" t="s">
        <v>122</v>
      </c>
    </row>
    <row r="133" spans="1:65" s="2" customFormat="1" ht="24.2" customHeight="1">
      <c r="A133" s="31"/>
      <c r="B133" s="143"/>
      <c r="C133" s="144" t="s">
        <v>83</v>
      </c>
      <c r="D133" s="144" t="s">
        <v>124</v>
      </c>
      <c r="E133" s="145" t="s">
        <v>140</v>
      </c>
      <c r="F133" s="146" t="s">
        <v>141</v>
      </c>
      <c r="G133" s="147" t="s">
        <v>127</v>
      </c>
      <c r="H133" s="148">
        <v>270.72000000000003</v>
      </c>
      <c r="I133" s="149"/>
      <c r="J133" s="150">
        <f>ROUND(I133*H133,2)</f>
        <v>0</v>
      </c>
      <c r="K133" s="151"/>
      <c r="L133" s="32"/>
      <c r="M133" s="152" t="s">
        <v>1</v>
      </c>
      <c r="N133" s="153" t="s">
        <v>38</v>
      </c>
      <c r="O133" s="57"/>
      <c r="P133" s="154">
        <f>O133*H133</f>
        <v>0</v>
      </c>
      <c r="Q133" s="154">
        <v>0</v>
      </c>
      <c r="R133" s="154">
        <f>Q133*H133</f>
        <v>0</v>
      </c>
      <c r="S133" s="154">
        <v>0.3</v>
      </c>
      <c r="T133" s="155">
        <f>S133*H133</f>
        <v>81.216000000000008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6" t="s">
        <v>128</v>
      </c>
      <c r="AT133" s="156" t="s">
        <v>124</v>
      </c>
      <c r="AU133" s="156" t="s">
        <v>83</v>
      </c>
      <c r="AY133" s="16" t="s">
        <v>122</v>
      </c>
      <c r="BE133" s="157">
        <f>IF(N133="základní",J133,0)</f>
        <v>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6" t="s">
        <v>81</v>
      </c>
      <c r="BK133" s="157">
        <f>ROUND(I133*H133,2)</f>
        <v>0</v>
      </c>
      <c r="BL133" s="16" t="s">
        <v>128</v>
      </c>
      <c r="BM133" s="156" t="s">
        <v>142</v>
      </c>
    </row>
    <row r="134" spans="1:65" s="2" customFormat="1" ht="39">
      <c r="A134" s="31"/>
      <c r="B134" s="32"/>
      <c r="C134" s="31"/>
      <c r="D134" s="158" t="s">
        <v>130</v>
      </c>
      <c r="E134" s="31"/>
      <c r="F134" s="159" t="s">
        <v>143</v>
      </c>
      <c r="G134" s="31"/>
      <c r="H134" s="31"/>
      <c r="I134" s="160"/>
      <c r="J134" s="31"/>
      <c r="K134" s="31"/>
      <c r="L134" s="32"/>
      <c r="M134" s="161"/>
      <c r="N134" s="162"/>
      <c r="O134" s="57"/>
      <c r="P134" s="57"/>
      <c r="Q134" s="57"/>
      <c r="R134" s="57"/>
      <c r="S134" s="57"/>
      <c r="T134" s="58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130</v>
      </c>
      <c r="AU134" s="16" t="s">
        <v>83</v>
      </c>
    </row>
    <row r="135" spans="1:65" s="2" customFormat="1">
      <c r="A135" s="31"/>
      <c r="B135" s="32"/>
      <c r="C135" s="31"/>
      <c r="D135" s="163" t="s">
        <v>132</v>
      </c>
      <c r="E135" s="31"/>
      <c r="F135" s="164" t="s">
        <v>144</v>
      </c>
      <c r="G135" s="31"/>
      <c r="H135" s="31"/>
      <c r="I135" s="160"/>
      <c r="J135" s="31"/>
      <c r="K135" s="31"/>
      <c r="L135" s="32"/>
      <c r="M135" s="161"/>
      <c r="N135" s="162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132</v>
      </c>
      <c r="AU135" s="16" t="s">
        <v>83</v>
      </c>
    </row>
    <row r="136" spans="1:65" s="2" customFormat="1" ht="16.5" customHeight="1">
      <c r="A136" s="31"/>
      <c r="B136" s="143"/>
      <c r="C136" s="144" t="s">
        <v>145</v>
      </c>
      <c r="D136" s="144" t="s">
        <v>124</v>
      </c>
      <c r="E136" s="145" t="s">
        <v>146</v>
      </c>
      <c r="F136" s="146" t="s">
        <v>147</v>
      </c>
      <c r="G136" s="147" t="s">
        <v>148</v>
      </c>
      <c r="H136" s="148">
        <v>185.7</v>
      </c>
      <c r="I136" s="149"/>
      <c r="J136" s="150">
        <f>ROUND(I136*H136,2)</f>
        <v>0</v>
      </c>
      <c r="K136" s="151"/>
      <c r="L136" s="32"/>
      <c r="M136" s="152" t="s">
        <v>1</v>
      </c>
      <c r="N136" s="153" t="s">
        <v>38</v>
      </c>
      <c r="O136" s="57"/>
      <c r="P136" s="154">
        <f>O136*H136</f>
        <v>0</v>
      </c>
      <c r="Q136" s="154">
        <v>0</v>
      </c>
      <c r="R136" s="154">
        <f>Q136*H136</f>
        <v>0</v>
      </c>
      <c r="S136" s="154">
        <v>0.20499999999999999</v>
      </c>
      <c r="T136" s="155">
        <f>S136*H136</f>
        <v>38.068499999999993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6" t="s">
        <v>128</v>
      </c>
      <c r="AT136" s="156" t="s">
        <v>124</v>
      </c>
      <c r="AU136" s="156" t="s">
        <v>83</v>
      </c>
      <c r="AY136" s="16" t="s">
        <v>122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6" t="s">
        <v>81</v>
      </c>
      <c r="BK136" s="157">
        <f>ROUND(I136*H136,2)</f>
        <v>0</v>
      </c>
      <c r="BL136" s="16" t="s">
        <v>128</v>
      </c>
      <c r="BM136" s="156" t="s">
        <v>149</v>
      </c>
    </row>
    <row r="137" spans="1:65" s="2" customFormat="1" ht="29.25">
      <c r="A137" s="31"/>
      <c r="B137" s="32"/>
      <c r="C137" s="31"/>
      <c r="D137" s="158" t="s">
        <v>130</v>
      </c>
      <c r="E137" s="31"/>
      <c r="F137" s="159" t="s">
        <v>150</v>
      </c>
      <c r="G137" s="31"/>
      <c r="H137" s="31"/>
      <c r="I137" s="160"/>
      <c r="J137" s="31"/>
      <c r="K137" s="31"/>
      <c r="L137" s="32"/>
      <c r="M137" s="161"/>
      <c r="N137" s="162"/>
      <c r="O137" s="57"/>
      <c r="P137" s="57"/>
      <c r="Q137" s="57"/>
      <c r="R137" s="57"/>
      <c r="S137" s="57"/>
      <c r="T137" s="58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6" t="s">
        <v>130</v>
      </c>
      <c r="AU137" s="16" t="s">
        <v>83</v>
      </c>
    </row>
    <row r="138" spans="1:65" s="2" customFormat="1">
      <c r="A138" s="31"/>
      <c r="B138" s="32"/>
      <c r="C138" s="31"/>
      <c r="D138" s="163" t="s">
        <v>132</v>
      </c>
      <c r="E138" s="31"/>
      <c r="F138" s="164" t="s">
        <v>151</v>
      </c>
      <c r="G138" s="31"/>
      <c r="H138" s="31"/>
      <c r="I138" s="160"/>
      <c r="J138" s="31"/>
      <c r="K138" s="31"/>
      <c r="L138" s="32"/>
      <c r="M138" s="161"/>
      <c r="N138" s="162"/>
      <c r="O138" s="57"/>
      <c r="P138" s="57"/>
      <c r="Q138" s="57"/>
      <c r="R138" s="57"/>
      <c r="S138" s="57"/>
      <c r="T138" s="58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132</v>
      </c>
      <c r="AU138" s="16" t="s">
        <v>83</v>
      </c>
    </row>
    <row r="139" spans="1:65" s="13" customFormat="1">
      <c r="B139" s="165"/>
      <c r="D139" s="158" t="s">
        <v>134</v>
      </c>
      <c r="E139" s="166" t="s">
        <v>1</v>
      </c>
      <c r="F139" s="167" t="s">
        <v>152</v>
      </c>
      <c r="H139" s="168">
        <v>185.7</v>
      </c>
      <c r="I139" s="169"/>
      <c r="L139" s="165"/>
      <c r="M139" s="170"/>
      <c r="N139" s="171"/>
      <c r="O139" s="171"/>
      <c r="P139" s="171"/>
      <c r="Q139" s="171"/>
      <c r="R139" s="171"/>
      <c r="S139" s="171"/>
      <c r="T139" s="172"/>
      <c r="AT139" s="166" t="s">
        <v>134</v>
      </c>
      <c r="AU139" s="166" t="s">
        <v>83</v>
      </c>
      <c r="AV139" s="13" t="s">
        <v>83</v>
      </c>
      <c r="AW139" s="13" t="s">
        <v>30</v>
      </c>
      <c r="AX139" s="13" t="s">
        <v>81</v>
      </c>
      <c r="AY139" s="166" t="s">
        <v>122</v>
      </c>
    </row>
    <row r="140" spans="1:65" s="2" customFormat="1" ht="24.2" customHeight="1">
      <c r="A140" s="31"/>
      <c r="B140" s="143"/>
      <c r="C140" s="144" t="s">
        <v>128</v>
      </c>
      <c r="D140" s="144" t="s">
        <v>124</v>
      </c>
      <c r="E140" s="145" t="s">
        <v>153</v>
      </c>
      <c r="F140" s="146" t="s">
        <v>154</v>
      </c>
      <c r="G140" s="147" t="s">
        <v>155</v>
      </c>
      <c r="H140" s="148">
        <v>27.071999999999999</v>
      </c>
      <c r="I140" s="149"/>
      <c r="J140" s="150">
        <f>ROUND(I140*H140,2)</f>
        <v>0</v>
      </c>
      <c r="K140" s="151"/>
      <c r="L140" s="32"/>
      <c r="M140" s="152" t="s">
        <v>1</v>
      </c>
      <c r="N140" s="153" t="s">
        <v>38</v>
      </c>
      <c r="O140" s="57"/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6" t="s">
        <v>128</v>
      </c>
      <c r="AT140" s="156" t="s">
        <v>124</v>
      </c>
      <c r="AU140" s="156" t="s">
        <v>83</v>
      </c>
      <c r="AY140" s="16" t="s">
        <v>122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6" t="s">
        <v>81</v>
      </c>
      <c r="BK140" s="157">
        <f>ROUND(I140*H140,2)</f>
        <v>0</v>
      </c>
      <c r="BL140" s="16" t="s">
        <v>128</v>
      </c>
      <c r="BM140" s="156" t="s">
        <v>156</v>
      </c>
    </row>
    <row r="141" spans="1:65" s="2" customFormat="1" ht="19.5">
      <c r="A141" s="31"/>
      <c r="B141" s="32"/>
      <c r="C141" s="31"/>
      <c r="D141" s="158" t="s">
        <v>130</v>
      </c>
      <c r="E141" s="31"/>
      <c r="F141" s="159" t="s">
        <v>157</v>
      </c>
      <c r="G141" s="31"/>
      <c r="H141" s="31"/>
      <c r="I141" s="160"/>
      <c r="J141" s="31"/>
      <c r="K141" s="31"/>
      <c r="L141" s="32"/>
      <c r="M141" s="161"/>
      <c r="N141" s="162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130</v>
      </c>
      <c r="AU141" s="16" t="s">
        <v>83</v>
      </c>
    </row>
    <row r="142" spans="1:65" s="2" customFormat="1">
      <c r="A142" s="31"/>
      <c r="B142" s="32"/>
      <c r="C142" s="31"/>
      <c r="D142" s="163" t="s">
        <v>132</v>
      </c>
      <c r="E142" s="31"/>
      <c r="F142" s="164" t="s">
        <v>158</v>
      </c>
      <c r="G142" s="31"/>
      <c r="H142" s="31"/>
      <c r="I142" s="160"/>
      <c r="J142" s="31"/>
      <c r="K142" s="31"/>
      <c r="L142" s="32"/>
      <c r="M142" s="161"/>
      <c r="N142" s="162"/>
      <c r="O142" s="57"/>
      <c r="P142" s="57"/>
      <c r="Q142" s="57"/>
      <c r="R142" s="57"/>
      <c r="S142" s="57"/>
      <c r="T142" s="58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6" t="s">
        <v>132</v>
      </c>
      <c r="AU142" s="16" t="s">
        <v>83</v>
      </c>
    </row>
    <row r="143" spans="1:65" s="12" customFormat="1" ht="22.9" customHeight="1">
      <c r="B143" s="130"/>
      <c r="D143" s="131" t="s">
        <v>72</v>
      </c>
      <c r="E143" s="141" t="s">
        <v>159</v>
      </c>
      <c r="F143" s="141" t="s">
        <v>160</v>
      </c>
      <c r="I143" s="133"/>
      <c r="J143" s="142">
        <f>BK143</f>
        <v>0</v>
      </c>
      <c r="L143" s="130"/>
      <c r="M143" s="135"/>
      <c r="N143" s="136"/>
      <c r="O143" s="136"/>
      <c r="P143" s="137">
        <f>SUM(P144:P159)</f>
        <v>0</v>
      </c>
      <c r="Q143" s="136"/>
      <c r="R143" s="137">
        <f>SUM(R144:R159)</f>
        <v>209.76463240000001</v>
      </c>
      <c r="S143" s="136"/>
      <c r="T143" s="138">
        <f>SUM(T144:T159)</f>
        <v>0</v>
      </c>
      <c r="AR143" s="131" t="s">
        <v>81</v>
      </c>
      <c r="AT143" s="139" t="s">
        <v>72</v>
      </c>
      <c r="AU143" s="139" t="s">
        <v>81</v>
      </c>
      <c r="AY143" s="131" t="s">
        <v>122</v>
      </c>
      <c r="BK143" s="140">
        <f>SUM(BK144:BK159)</f>
        <v>0</v>
      </c>
    </row>
    <row r="144" spans="1:65" s="2" customFormat="1" ht="24.2" customHeight="1">
      <c r="A144" s="31"/>
      <c r="B144" s="143"/>
      <c r="C144" s="144" t="s">
        <v>159</v>
      </c>
      <c r="D144" s="144" t="s">
        <v>124</v>
      </c>
      <c r="E144" s="145" t="s">
        <v>161</v>
      </c>
      <c r="F144" s="146" t="s">
        <v>162</v>
      </c>
      <c r="G144" s="147" t="s">
        <v>127</v>
      </c>
      <c r="H144" s="148">
        <v>270.72000000000003</v>
      </c>
      <c r="I144" s="149"/>
      <c r="J144" s="150">
        <f>ROUND(I144*H144,2)</f>
        <v>0</v>
      </c>
      <c r="K144" s="151"/>
      <c r="L144" s="32"/>
      <c r="M144" s="152" t="s">
        <v>1</v>
      </c>
      <c r="N144" s="153" t="s">
        <v>38</v>
      </c>
      <c r="O144" s="57"/>
      <c r="P144" s="154">
        <f>O144*H144</f>
        <v>0</v>
      </c>
      <c r="Q144" s="154">
        <v>9.1999999999999998E-2</v>
      </c>
      <c r="R144" s="154">
        <f>Q144*H144</f>
        <v>24.90624</v>
      </c>
      <c r="S144" s="154">
        <v>0</v>
      </c>
      <c r="T144" s="155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6" t="s">
        <v>128</v>
      </c>
      <c r="AT144" s="156" t="s">
        <v>124</v>
      </c>
      <c r="AU144" s="156" t="s">
        <v>83</v>
      </c>
      <c r="AY144" s="16" t="s">
        <v>122</v>
      </c>
      <c r="BE144" s="157">
        <f>IF(N144="základní",J144,0)</f>
        <v>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6" t="s">
        <v>81</v>
      </c>
      <c r="BK144" s="157">
        <f>ROUND(I144*H144,2)</f>
        <v>0</v>
      </c>
      <c r="BL144" s="16" t="s">
        <v>128</v>
      </c>
      <c r="BM144" s="156" t="s">
        <v>163</v>
      </c>
    </row>
    <row r="145" spans="1:65" s="2" customFormat="1" ht="19.5">
      <c r="A145" s="31"/>
      <c r="B145" s="32"/>
      <c r="C145" s="31"/>
      <c r="D145" s="158" t="s">
        <v>130</v>
      </c>
      <c r="E145" s="31"/>
      <c r="F145" s="159" t="s">
        <v>164</v>
      </c>
      <c r="G145" s="31"/>
      <c r="H145" s="31"/>
      <c r="I145" s="160"/>
      <c r="J145" s="31"/>
      <c r="K145" s="31"/>
      <c r="L145" s="32"/>
      <c r="M145" s="161"/>
      <c r="N145" s="162"/>
      <c r="O145" s="57"/>
      <c r="P145" s="57"/>
      <c r="Q145" s="57"/>
      <c r="R145" s="57"/>
      <c r="S145" s="57"/>
      <c r="T145" s="58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6" t="s">
        <v>130</v>
      </c>
      <c r="AU145" s="16" t="s">
        <v>83</v>
      </c>
    </row>
    <row r="146" spans="1:65" s="2" customFormat="1">
      <c r="A146" s="31"/>
      <c r="B146" s="32"/>
      <c r="C146" s="31"/>
      <c r="D146" s="163" t="s">
        <v>132</v>
      </c>
      <c r="E146" s="31"/>
      <c r="F146" s="164" t="s">
        <v>165</v>
      </c>
      <c r="G146" s="31"/>
      <c r="H146" s="31"/>
      <c r="I146" s="160"/>
      <c r="J146" s="31"/>
      <c r="K146" s="31"/>
      <c r="L146" s="32"/>
      <c r="M146" s="161"/>
      <c r="N146" s="162"/>
      <c r="O146" s="57"/>
      <c r="P146" s="57"/>
      <c r="Q146" s="57"/>
      <c r="R146" s="57"/>
      <c r="S146" s="57"/>
      <c r="T146" s="58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6" t="s">
        <v>132</v>
      </c>
      <c r="AU146" s="16" t="s">
        <v>83</v>
      </c>
    </row>
    <row r="147" spans="1:65" s="2" customFormat="1" ht="24.2" customHeight="1">
      <c r="A147" s="31"/>
      <c r="B147" s="143"/>
      <c r="C147" s="144" t="s">
        <v>166</v>
      </c>
      <c r="D147" s="144" t="s">
        <v>124</v>
      </c>
      <c r="E147" s="145" t="s">
        <v>167</v>
      </c>
      <c r="F147" s="146" t="s">
        <v>168</v>
      </c>
      <c r="G147" s="147" t="s">
        <v>127</v>
      </c>
      <c r="H147" s="148">
        <v>270.72000000000003</v>
      </c>
      <c r="I147" s="149"/>
      <c r="J147" s="150">
        <f>ROUND(I147*H147,2)</f>
        <v>0</v>
      </c>
      <c r="K147" s="151"/>
      <c r="L147" s="32"/>
      <c r="M147" s="152" t="s">
        <v>1</v>
      </c>
      <c r="N147" s="153" t="s">
        <v>38</v>
      </c>
      <c r="O147" s="57"/>
      <c r="P147" s="154">
        <f>O147*H147</f>
        <v>0</v>
      </c>
      <c r="Q147" s="154">
        <v>0.46</v>
      </c>
      <c r="R147" s="154">
        <f>Q147*H147</f>
        <v>124.53120000000001</v>
      </c>
      <c r="S147" s="154">
        <v>0</v>
      </c>
      <c r="T147" s="155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6" t="s">
        <v>128</v>
      </c>
      <c r="AT147" s="156" t="s">
        <v>124</v>
      </c>
      <c r="AU147" s="156" t="s">
        <v>83</v>
      </c>
      <c r="AY147" s="16" t="s">
        <v>122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6" t="s">
        <v>81</v>
      </c>
      <c r="BK147" s="157">
        <f>ROUND(I147*H147,2)</f>
        <v>0</v>
      </c>
      <c r="BL147" s="16" t="s">
        <v>128</v>
      </c>
      <c r="BM147" s="156" t="s">
        <v>169</v>
      </c>
    </row>
    <row r="148" spans="1:65" s="2" customFormat="1" ht="19.5">
      <c r="A148" s="31"/>
      <c r="B148" s="32"/>
      <c r="C148" s="31"/>
      <c r="D148" s="158" t="s">
        <v>130</v>
      </c>
      <c r="E148" s="31"/>
      <c r="F148" s="159" t="s">
        <v>170</v>
      </c>
      <c r="G148" s="31"/>
      <c r="H148" s="31"/>
      <c r="I148" s="160"/>
      <c r="J148" s="31"/>
      <c r="K148" s="31"/>
      <c r="L148" s="32"/>
      <c r="M148" s="161"/>
      <c r="N148" s="162"/>
      <c r="O148" s="57"/>
      <c r="P148" s="57"/>
      <c r="Q148" s="57"/>
      <c r="R148" s="57"/>
      <c r="S148" s="57"/>
      <c r="T148" s="58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6" t="s">
        <v>130</v>
      </c>
      <c r="AU148" s="16" t="s">
        <v>83</v>
      </c>
    </row>
    <row r="149" spans="1:65" s="2" customFormat="1">
      <c r="A149" s="31"/>
      <c r="B149" s="32"/>
      <c r="C149" s="31"/>
      <c r="D149" s="163" t="s">
        <v>132</v>
      </c>
      <c r="E149" s="31"/>
      <c r="F149" s="164" t="s">
        <v>171</v>
      </c>
      <c r="G149" s="31"/>
      <c r="H149" s="31"/>
      <c r="I149" s="160"/>
      <c r="J149" s="31"/>
      <c r="K149" s="31"/>
      <c r="L149" s="32"/>
      <c r="M149" s="161"/>
      <c r="N149" s="162"/>
      <c r="O149" s="57"/>
      <c r="P149" s="57"/>
      <c r="Q149" s="57"/>
      <c r="R149" s="57"/>
      <c r="S149" s="57"/>
      <c r="T149" s="58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6" t="s">
        <v>132</v>
      </c>
      <c r="AU149" s="16" t="s">
        <v>83</v>
      </c>
    </row>
    <row r="150" spans="1:65" s="2" customFormat="1" ht="33" customHeight="1">
      <c r="A150" s="31"/>
      <c r="B150" s="143"/>
      <c r="C150" s="144" t="s">
        <v>172</v>
      </c>
      <c r="D150" s="144" t="s">
        <v>124</v>
      </c>
      <c r="E150" s="145" t="s">
        <v>173</v>
      </c>
      <c r="F150" s="146" t="s">
        <v>174</v>
      </c>
      <c r="G150" s="147" t="s">
        <v>127</v>
      </c>
      <c r="H150" s="148">
        <v>270.72000000000003</v>
      </c>
      <c r="I150" s="149"/>
      <c r="J150" s="150">
        <f>ROUND(I150*H150,2)</f>
        <v>0</v>
      </c>
      <c r="K150" s="151"/>
      <c r="L150" s="32"/>
      <c r="M150" s="152" t="s">
        <v>1</v>
      </c>
      <c r="N150" s="153" t="s">
        <v>38</v>
      </c>
      <c r="O150" s="57"/>
      <c r="P150" s="154">
        <f>O150*H150</f>
        <v>0</v>
      </c>
      <c r="Q150" s="154">
        <v>8.9219999999999994E-2</v>
      </c>
      <c r="R150" s="154">
        <f>Q150*H150</f>
        <v>24.153638400000002</v>
      </c>
      <c r="S150" s="154">
        <v>0</v>
      </c>
      <c r="T150" s="155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6" t="s">
        <v>128</v>
      </c>
      <c r="AT150" s="156" t="s">
        <v>124</v>
      </c>
      <c r="AU150" s="156" t="s">
        <v>83</v>
      </c>
      <c r="AY150" s="16" t="s">
        <v>122</v>
      </c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6" t="s">
        <v>81</v>
      </c>
      <c r="BK150" s="157">
        <f>ROUND(I150*H150,2)</f>
        <v>0</v>
      </c>
      <c r="BL150" s="16" t="s">
        <v>128</v>
      </c>
      <c r="BM150" s="156" t="s">
        <v>175</v>
      </c>
    </row>
    <row r="151" spans="1:65" s="2" customFormat="1" ht="48.75">
      <c r="A151" s="31"/>
      <c r="B151" s="32"/>
      <c r="C151" s="31"/>
      <c r="D151" s="158" t="s">
        <v>130</v>
      </c>
      <c r="E151" s="31"/>
      <c r="F151" s="159" t="s">
        <v>176</v>
      </c>
      <c r="G151" s="31"/>
      <c r="H151" s="31"/>
      <c r="I151" s="160"/>
      <c r="J151" s="31"/>
      <c r="K151" s="31"/>
      <c r="L151" s="32"/>
      <c r="M151" s="161"/>
      <c r="N151" s="162"/>
      <c r="O151" s="57"/>
      <c r="P151" s="57"/>
      <c r="Q151" s="57"/>
      <c r="R151" s="57"/>
      <c r="S151" s="57"/>
      <c r="T151" s="58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6" t="s">
        <v>130</v>
      </c>
      <c r="AU151" s="16" t="s">
        <v>83</v>
      </c>
    </row>
    <row r="152" spans="1:65" s="2" customFormat="1">
      <c r="A152" s="31"/>
      <c r="B152" s="32"/>
      <c r="C152" s="31"/>
      <c r="D152" s="163" t="s">
        <v>132</v>
      </c>
      <c r="E152" s="31"/>
      <c r="F152" s="164" t="s">
        <v>177</v>
      </c>
      <c r="G152" s="31"/>
      <c r="H152" s="31"/>
      <c r="I152" s="160"/>
      <c r="J152" s="31"/>
      <c r="K152" s="31"/>
      <c r="L152" s="32"/>
      <c r="M152" s="161"/>
      <c r="N152" s="162"/>
      <c r="O152" s="57"/>
      <c r="P152" s="57"/>
      <c r="Q152" s="57"/>
      <c r="R152" s="57"/>
      <c r="S152" s="57"/>
      <c r="T152" s="58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6" t="s">
        <v>132</v>
      </c>
      <c r="AU152" s="16" t="s">
        <v>83</v>
      </c>
    </row>
    <row r="153" spans="1:65" s="2" customFormat="1" ht="16.5" customHeight="1">
      <c r="A153" s="31"/>
      <c r="B153" s="143"/>
      <c r="C153" s="181" t="s">
        <v>178</v>
      </c>
      <c r="D153" s="181" t="s">
        <v>179</v>
      </c>
      <c r="E153" s="182" t="s">
        <v>180</v>
      </c>
      <c r="F153" s="183" t="s">
        <v>181</v>
      </c>
      <c r="G153" s="184" t="s">
        <v>127</v>
      </c>
      <c r="H153" s="185">
        <v>276.13400000000001</v>
      </c>
      <c r="I153" s="186"/>
      <c r="J153" s="187">
        <f>ROUND(I153*H153,2)</f>
        <v>0</v>
      </c>
      <c r="K153" s="188"/>
      <c r="L153" s="189"/>
      <c r="M153" s="190" t="s">
        <v>1</v>
      </c>
      <c r="N153" s="191" t="s">
        <v>38</v>
      </c>
      <c r="O153" s="57"/>
      <c r="P153" s="154">
        <f>O153*H153</f>
        <v>0</v>
      </c>
      <c r="Q153" s="154">
        <v>0.13100000000000001</v>
      </c>
      <c r="R153" s="154">
        <f>Q153*H153</f>
        <v>36.173554000000003</v>
      </c>
      <c r="S153" s="154">
        <v>0</v>
      </c>
      <c r="T153" s="155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6" t="s">
        <v>178</v>
      </c>
      <c r="AT153" s="156" t="s">
        <v>179</v>
      </c>
      <c r="AU153" s="156" t="s">
        <v>83</v>
      </c>
      <c r="AY153" s="16" t="s">
        <v>122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6" t="s">
        <v>81</v>
      </c>
      <c r="BK153" s="157">
        <f>ROUND(I153*H153,2)</f>
        <v>0</v>
      </c>
      <c r="BL153" s="16" t="s">
        <v>128</v>
      </c>
      <c r="BM153" s="156" t="s">
        <v>182</v>
      </c>
    </row>
    <row r="154" spans="1:65" s="2" customFormat="1">
      <c r="A154" s="31"/>
      <c r="B154" s="32"/>
      <c r="C154" s="31"/>
      <c r="D154" s="158" t="s">
        <v>130</v>
      </c>
      <c r="E154" s="31"/>
      <c r="F154" s="159" t="s">
        <v>181</v>
      </c>
      <c r="G154" s="31"/>
      <c r="H154" s="31"/>
      <c r="I154" s="160"/>
      <c r="J154" s="31"/>
      <c r="K154" s="31"/>
      <c r="L154" s="32"/>
      <c r="M154" s="161"/>
      <c r="N154" s="162"/>
      <c r="O154" s="57"/>
      <c r="P154" s="57"/>
      <c r="Q154" s="57"/>
      <c r="R154" s="57"/>
      <c r="S154" s="57"/>
      <c r="T154" s="58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6" t="s">
        <v>130</v>
      </c>
      <c r="AU154" s="16" t="s">
        <v>83</v>
      </c>
    </row>
    <row r="155" spans="1:65" s="2" customFormat="1" ht="19.5">
      <c r="A155" s="31"/>
      <c r="B155" s="32"/>
      <c r="C155" s="31"/>
      <c r="D155" s="158" t="s">
        <v>183</v>
      </c>
      <c r="E155" s="31"/>
      <c r="F155" s="192" t="s">
        <v>184</v>
      </c>
      <c r="G155" s="31"/>
      <c r="H155" s="31"/>
      <c r="I155" s="160"/>
      <c r="J155" s="31"/>
      <c r="K155" s="31"/>
      <c r="L155" s="32"/>
      <c r="M155" s="161"/>
      <c r="N155" s="162"/>
      <c r="O155" s="57"/>
      <c r="P155" s="57"/>
      <c r="Q155" s="57"/>
      <c r="R155" s="57"/>
      <c r="S155" s="57"/>
      <c r="T155" s="58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6" t="s">
        <v>183</v>
      </c>
      <c r="AU155" s="16" t="s">
        <v>83</v>
      </c>
    </row>
    <row r="156" spans="1:65" s="13" customFormat="1">
      <c r="B156" s="165"/>
      <c r="D156" s="158" t="s">
        <v>134</v>
      </c>
      <c r="F156" s="167" t="s">
        <v>185</v>
      </c>
      <c r="H156" s="168">
        <v>276.13400000000001</v>
      </c>
      <c r="I156" s="169"/>
      <c r="L156" s="165"/>
      <c r="M156" s="170"/>
      <c r="N156" s="171"/>
      <c r="O156" s="171"/>
      <c r="P156" s="171"/>
      <c r="Q156" s="171"/>
      <c r="R156" s="171"/>
      <c r="S156" s="171"/>
      <c r="T156" s="172"/>
      <c r="AT156" s="166" t="s">
        <v>134</v>
      </c>
      <c r="AU156" s="166" t="s">
        <v>83</v>
      </c>
      <c r="AV156" s="13" t="s">
        <v>83</v>
      </c>
      <c r="AW156" s="13" t="s">
        <v>3</v>
      </c>
      <c r="AX156" s="13" t="s">
        <v>81</v>
      </c>
      <c r="AY156" s="166" t="s">
        <v>122</v>
      </c>
    </row>
    <row r="157" spans="1:65" s="2" customFormat="1" ht="16.5" customHeight="1">
      <c r="A157" s="31"/>
      <c r="B157" s="143"/>
      <c r="C157" s="144" t="s">
        <v>186</v>
      </c>
      <c r="D157" s="144" t="s">
        <v>124</v>
      </c>
      <c r="E157" s="145" t="s">
        <v>187</v>
      </c>
      <c r="F157" s="146" t="s">
        <v>188</v>
      </c>
      <c r="G157" s="147" t="s">
        <v>148</v>
      </c>
      <c r="H157" s="148">
        <v>20.399999999999999</v>
      </c>
      <c r="I157" s="149"/>
      <c r="J157" s="150">
        <f>ROUND(I157*H157,2)</f>
        <v>0</v>
      </c>
      <c r="K157" s="151"/>
      <c r="L157" s="32"/>
      <c r="M157" s="152" t="s">
        <v>1</v>
      </c>
      <c r="N157" s="153" t="s">
        <v>38</v>
      </c>
      <c r="O157" s="57"/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6" t="s">
        <v>128</v>
      </c>
      <c r="AT157" s="156" t="s">
        <v>124</v>
      </c>
      <c r="AU157" s="156" t="s">
        <v>83</v>
      </c>
      <c r="AY157" s="16" t="s">
        <v>122</v>
      </c>
      <c r="BE157" s="157">
        <f>IF(N157="základní",J157,0)</f>
        <v>0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6" t="s">
        <v>81</v>
      </c>
      <c r="BK157" s="157">
        <f>ROUND(I157*H157,2)</f>
        <v>0</v>
      </c>
      <c r="BL157" s="16" t="s">
        <v>128</v>
      </c>
      <c r="BM157" s="156" t="s">
        <v>189</v>
      </c>
    </row>
    <row r="158" spans="1:65" s="2" customFormat="1">
      <c r="A158" s="31"/>
      <c r="B158" s="32"/>
      <c r="C158" s="31"/>
      <c r="D158" s="158" t="s">
        <v>130</v>
      </c>
      <c r="E158" s="31"/>
      <c r="F158" s="159" t="s">
        <v>188</v>
      </c>
      <c r="G158" s="31"/>
      <c r="H158" s="31"/>
      <c r="I158" s="160"/>
      <c r="J158" s="31"/>
      <c r="K158" s="31"/>
      <c r="L158" s="32"/>
      <c r="M158" s="161"/>
      <c r="N158" s="162"/>
      <c r="O158" s="57"/>
      <c r="P158" s="57"/>
      <c r="Q158" s="57"/>
      <c r="R158" s="57"/>
      <c r="S158" s="57"/>
      <c r="T158" s="58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6" t="s">
        <v>130</v>
      </c>
      <c r="AU158" s="16" t="s">
        <v>83</v>
      </c>
    </row>
    <row r="159" spans="1:65" s="13" customFormat="1">
      <c r="B159" s="165"/>
      <c r="D159" s="158" t="s">
        <v>134</v>
      </c>
      <c r="E159" s="166" t="s">
        <v>1</v>
      </c>
      <c r="F159" s="167" t="s">
        <v>190</v>
      </c>
      <c r="H159" s="168">
        <v>20.399999999999999</v>
      </c>
      <c r="I159" s="169"/>
      <c r="L159" s="165"/>
      <c r="M159" s="170"/>
      <c r="N159" s="171"/>
      <c r="O159" s="171"/>
      <c r="P159" s="171"/>
      <c r="Q159" s="171"/>
      <c r="R159" s="171"/>
      <c r="S159" s="171"/>
      <c r="T159" s="172"/>
      <c r="AT159" s="166" t="s">
        <v>134</v>
      </c>
      <c r="AU159" s="166" t="s">
        <v>83</v>
      </c>
      <c r="AV159" s="13" t="s">
        <v>83</v>
      </c>
      <c r="AW159" s="13" t="s">
        <v>30</v>
      </c>
      <c r="AX159" s="13" t="s">
        <v>81</v>
      </c>
      <c r="AY159" s="166" t="s">
        <v>122</v>
      </c>
    </row>
    <row r="160" spans="1:65" s="12" customFormat="1" ht="22.9" customHeight="1">
      <c r="B160" s="130"/>
      <c r="D160" s="131" t="s">
        <v>72</v>
      </c>
      <c r="E160" s="141" t="s">
        <v>186</v>
      </c>
      <c r="F160" s="141" t="s">
        <v>191</v>
      </c>
      <c r="I160" s="133"/>
      <c r="J160" s="142">
        <f>BK160</f>
        <v>0</v>
      </c>
      <c r="L160" s="130"/>
      <c r="M160" s="135"/>
      <c r="N160" s="136"/>
      <c r="O160" s="136"/>
      <c r="P160" s="137">
        <f>SUM(P161:P165)</f>
        <v>0</v>
      </c>
      <c r="Q160" s="136"/>
      <c r="R160" s="137">
        <f>SUM(R161:R165)</f>
        <v>32.418149999999997</v>
      </c>
      <c r="S160" s="136"/>
      <c r="T160" s="138">
        <f>SUM(T161:T165)</f>
        <v>0</v>
      </c>
      <c r="AR160" s="131" t="s">
        <v>81</v>
      </c>
      <c r="AT160" s="139" t="s">
        <v>72</v>
      </c>
      <c r="AU160" s="139" t="s">
        <v>81</v>
      </c>
      <c r="AY160" s="131" t="s">
        <v>122</v>
      </c>
      <c r="BK160" s="140">
        <f>SUM(BK161:BK165)</f>
        <v>0</v>
      </c>
    </row>
    <row r="161" spans="1:65" s="2" customFormat="1" ht="33" customHeight="1">
      <c r="A161" s="31"/>
      <c r="B161" s="143"/>
      <c r="C161" s="144" t="s">
        <v>192</v>
      </c>
      <c r="D161" s="144" t="s">
        <v>124</v>
      </c>
      <c r="E161" s="145" t="s">
        <v>193</v>
      </c>
      <c r="F161" s="146" t="s">
        <v>194</v>
      </c>
      <c r="G161" s="147" t="s">
        <v>148</v>
      </c>
      <c r="H161" s="148">
        <v>185.7</v>
      </c>
      <c r="I161" s="149"/>
      <c r="J161" s="150">
        <f>ROUND(I161*H161,2)</f>
        <v>0</v>
      </c>
      <c r="K161" s="151"/>
      <c r="L161" s="32"/>
      <c r="M161" s="152" t="s">
        <v>1</v>
      </c>
      <c r="N161" s="153" t="s">
        <v>38</v>
      </c>
      <c r="O161" s="57"/>
      <c r="P161" s="154">
        <f>O161*H161</f>
        <v>0</v>
      </c>
      <c r="Q161" s="154">
        <v>0.1295</v>
      </c>
      <c r="R161" s="154">
        <f>Q161*H161</f>
        <v>24.04815</v>
      </c>
      <c r="S161" s="154">
        <v>0</v>
      </c>
      <c r="T161" s="155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6" t="s">
        <v>128</v>
      </c>
      <c r="AT161" s="156" t="s">
        <v>124</v>
      </c>
      <c r="AU161" s="156" t="s">
        <v>83</v>
      </c>
      <c r="AY161" s="16" t="s">
        <v>122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6" t="s">
        <v>81</v>
      </c>
      <c r="BK161" s="157">
        <f>ROUND(I161*H161,2)</f>
        <v>0</v>
      </c>
      <c r="BL161" s="16" t="s">
        <v>128</v>
      </c>
      <c r="BM161" s="156" t="s">
        <v>195</v>
      </c>
    </row>
    <row r="162" spans="1:65" s="2" customFormat="1" ht="29.25">
      <c r="A162" s="31"/>
      <c r="B162" s="32"/>
      <c r="C162" s="31"/>
      <c r="D162" s="158" t="s">
        <v>130</v>
      </c>
      <c r="E162" s="31"/>
      <c r="F162" s="159" t="s">
        <v>196</v>
      </c>
      <c r="G162" s="31"/>
      <c r="H162" s="31"/>
      <c r="I162" s="160"/>
      <c r="J162" s="31"/>
      <c r="K162" s="31"/>
      <c r="L162" s="32"/>
      <c r="M162" s="161"/>
      <c r="N162" s="162"/>
      <c r="O162" s="57"/>
      <c r="P162" s="57"/>
      <c r="Q162" s="57"/>
      <c r="R162" s="57"/>
      <c r="S162" s="57"/>
      <c r="T162" s="58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6" t="s">
        <v>130</v>
      </c>
      <c r="AU162" s="16" t="s">
        <v>83</v>
      </c>
    </row>
    <row r="163" spans="1:65" s="2" customFormat="1">
      <c r="A163" s="31"/>
      <c r="B163" s="32"/>
      <c r="C163" s="31"/>
      <c r="D163" s="163" t="s">
        <v>132</v>
      </c>
      <c r="E163" s="31"/>
      <c r="F163" s="164" t="s">
        <v>197</v>
      </c>
      <c r="G163" s="31"/>
      <c r="H163" s="31"/>
      <c r="I163" s="160"/>
      <c r="J163" s="31"/>
      <c r="K163" s="31"/>
      <c r="L163" s="32"/>
      <c r="M163" s="161"/>
      <c r="N163" s="162"/>
      <c r="O163" s="57"/>
      <c r="P163" s="57"/>
      <c r="Q163" s="57"/>
      <c r="R163" s="57"/>
      <c r="S163" s="57"/>
      <c r="T163" s="58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6" t="s">
        <v>132</v>
      </c>
      <c r="AU163" s="16" t="s">
        <v>83</v>
      </c>
    </row>
    <row r="164" spans="1:65" s="2" customFormat="1" ht="24.2" customHeight="1">
      <c r="A164" s="31"/>
      <c r="B164" s="143"/>
      <c r="C164" s="181" t="s">
        <v>198</v>
      </c>
      <c r="D164" s="181" t="s">
        <v>179</v>
      </c>
      <c r="E164" s="182" t="s">
        <v>199</v>
      </c>
      <c r="F164" s="183" t="s">
        <v>200</v>
      </c>
      <c r="G164" s="184" t="s">
        <v>201</v>
      </c>
      <c r="H164" s="185">
        <v>186</v>
      </c>
      <c r="I164" s="186"/>
      <c r="J164" s="187">
        <f>ROUND(I164*H164,2)</f>
        <v>0</v>
      </c>
      <c r="K164" s="188"/>
      <c r="L164" s="189"/>
      <c r="M164" s="190" t="s">
        <v>1</v>
      </c>
      <c r="N164" s="191" t="s">
        <v>38</v>
      </c>
      <c r="O164" s="57"/>
      <c r="P164" s="154">
        <f>O164*H164</f>
        <v>0</v>
      </c>
      <c r="Q164" s="154">
        <v>4.4999999999999998E-2</v>
      </c>
      <c r="R164" s="154">
        <f>Q164*H164</f>
        <v>8.3699999999999992</v>
      </c>
      <c r="S164" s="154">
        <v>0</v>
      </c>
      <c r="T164" s="155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6" t="s">
        <v>178</v>
      </c>
      <c r="AT164" s="156" t="s">
        <v>179</v>
      </c>
      <c r="AU164" s="156" t="s">
        <v>83</v>
      </c>
      <c r="AY164" s="16" t="s">
        <v>122</v>
      </c>
      <c r="BE164" s="157">
        <f>IF(N164="základní",J164,0)</f>
        <v>0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6" t="s">
        <v>81</v>
      </c>
      <c r="BK164" s="157">
        <f>ROUND(I164*H164,2)</f>
        <v>0</v>
      </c>
      <c r="BL164" s="16" t="s">
        <v>128</v>
      </c>
      <c r="BM164" s="156" t="s">
        <v>202</v>
      </c>
    </row>
    <row r="165" spans="1:65" s="2" customFormat="1">
      <c r="A165" s="31"/>
      <c r="B165" s="32"/>
      <c r="C165" s="31"/>
      <c r="D165" s="158" t="s">
        <v>130</v>
      </c>
      <c r="E165" s="31"/>
      <c r="F165" s="159" t="s">
        <v>200</v>
      </c>
      <c r="G165" s="31"/>
      <c r="H165" s="31"/>
      <c r="I165" s="160"/>
      <c r="J165" s="31"/>
      <c r="K165" s="31"/>
      <c r="L165" s="32"/>
      <c r="M165" s="161"/>
      <c r="N165" s="162"/>
      <c r="O165" s="57"/>
      <c r="P165" s="57"/>
      <c r="Q165" s="57"/>
      <c r="R165" s="57"/>
      <c r="S165" s="57"/>
      <c r="T165" s="58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6" t="s">
        <v>130</v>
      </c>
      <c r="AU165" s="16" t="s">
        <v>83</v>
      </c>
    </row>
    <row r="166" spans="1:65" s="12" customFormat="1" ht="22.9" customHeight="1">
      <c r="B166" s="130"/>
      <c r="D166" s="131" t="s">
        <v>72</v>
      </c>
      <c r="E166" s="141" t="s">
        <v>203</v>
      </c>
      <c r="F166" s="141" t="s">
        <v>204</v>
      </c>
      <c r="I166" s="133"/>
      <c r="J166" s="142">
        <f>BK166</f>
        <v>0</v>
      </c>
      <c r="L166" s="130"/>
      <c r="M166" s="135"/>
      <c r="N166" s="136"/>
      <c r="O166" s="136"/>
      <c r="P166" s="137">
        <f>SUM(P167:P179)</f>
        <v>0</v>
      </c>
      <c r="Q166" s="136"/>
      <c r="R166" s="137">
        <f>SUM(R167:R179)</f>
        <v>0</v>
      </c>
      <c r="S166" s="136"/>
      <c r="T166" s="138">
        <f>SUM(T167:T179)</f>
        <v>0</v>
      </c>
      <c r="AR166" s="131" t="s">
        <v>81</v>
      </c>
      <c r="AT166" s="139" t="s">
        <v>72</v>
      </c>
      <c r="AU166" s="139" t="s">
        <v>81</v>
      </c>
      <c r="AY166" s="131" t="s">
        <v>122</v>
      </c>
      <c r="BK166" s="140">
        <f>SUM(BK167:BK179)</f>
        <v>0</v>
      </c>
    </row>
    <row r="167" spans="1:65" s="2" customFormat="1" ht="44.25" customHeight="1">
      <c r="A167" s="31"/>
      <c r="B167" s="143"/>
      <c r="C167" s="144" t="s">
        <v>205</v>
      </c>
      <c r="D167" s="144" t="s">
        <v>124</v>
      </c>
      <c r="E167" s="145" t="s">
        <v>206</v>
      </c>
      <c r="F167" s="146" t="s">
        <v>207</v>
      </c>
      <c r="G167" s="147" t="s">
        <v>208</v>
      </c>
      <c r="H167" s="148">
        <v>188.31800000000001</v>
      </c>
      <c r="I167" s="149"/>
      <c r="J167" s="150">
        <f>ROUND(I167*H167,2)</f>
        <v>0</v>
      </c>
      <c r="K167" s="151"/>
      <c r="L167" s="32"/>
      <c r="M167" s="152" t="s">
        <v>1</v>
      </c>
      <c r="N167" s="153" t="s">
        <v>38</v>
      </c>
      <c r="O167" s="57"/>
      <c r="P167" s="154">
        <f>O167*H167</f>
        <v>0</v>
      </c>
      <c r="Q167" s="154">
        <v>0</v>
      </c>
      <c r="R167" s="154">
        <f>Q167*H167</f>
        <v>0</v>
      </c>
      <c r="S167" s="154">
        <v>0</v>
      </c>
      <c r="T167" s="155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6" t="s">
        <v>128</v>
      </c>
      <c r="AT167" s="156" t="s">
        <v>124</v>
      </c>
      <c r="AU167" s="156" t="s">
        <v>83</v>
      </c>
      <c r="AY167" s="16" t="s">
        <v>122</v>
      </c>
      <c r="BE167" s="157">
        <f>IF(N167="základní",J167,0)</f>
        <v>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6" t="s">
        <v>81</v>
      </c>
      <c r="BK167" s="157">
        <f>ROUND(I167*H167,2)</f>
        <v>0</v>
      </c>
      <c r="BL167" s="16" t="s">
        <v>128</v>
      </c>
      <c r="BM167" s="156" t="s">
        <v>209</v>
      </c>
    </row>
    <row r="168" spans="1:65" s="2" customFormat="1" ht="29.25">
      <c r="A168" s="31"/>
      <c r="B168" s="32"/>
      <c r="C168" s="31"/>
      <c r="D168" s="158" t="s">
        <v>130</v>
      </c>
      <c r="E168" s="31"/>
      <c r="F168" s="159" t="s">
        <v>210</v>
      </c>
      <c r="G168" s="31"/>
      <c r="H168" s="31"/>
      <c r="I168" s="160"/>
      <c r="J168" s="31"/>
      <c r="K168" s="31"/>
      <c r="L168" s="32"/>
      <c r="M168" s="161"/>
      <c r="N168" s="162"/>
      <c r="O168" s="57"/>
      <c r="P168" s="57"/>
      <c r="Q168" s="57"/>
      <c r="R168" s="57"/>
      <c r="S168" s="57"/>
      <c r="T168" s="58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6" t="s">
        <v>130</v>
      </c>
      <c r="AU168" s="16" t="s">
        <v>83</v>
      </c>
    </row>
    <row r="169" spans="1:65" s="2" customFormat="1">
      <c r="A169" s="31"/>
      <c r="B169" s="32"/>
      <c r="C169" s="31"/>
      <c r="D169" s="163" t="s">
        <v>132</v>
      </c>
      <c r="E169" s="31"/>
      <c r="F169" s="164" t="s">
        <v>211</v>
      </c>
      <c r="G169" s="31"/>
      <c r="H169" s="31"/>
      <c r="I169" s="160"/>
      <c r="J169" s="31"/>
      <c r="K169" s="31"/>
      <c r="L169" s="32"/>
      <c r="M169" s="161"/>
      <c r="N169" s="162"/>
      <c r="O169" s="57"/>
      <c r="P169" s="57"/>
      <c r="Q169" s="57"/>
      <c r="R169" s="57"/>
      <c r="S169" s="57"/>
      <c r="T169" s="58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6" t="s">
        <v>132</v>
      </c>
      <c r="AU169" s="16" t="s">
        <v>83</v>
      </c>
    </row>
    <row r="170" spans="1:65" s="2" customFormat="1" ht="24.2" customHeight="1">
      <c r="A170" s="31"/>
      <c r="B170" s="143"/>
      <c r="C170" s="144" t="s">
        <v>212</v>
      </c>
      <c r="D170" s="144" t="s">
        <v>124</v>
      </c>
      <c r="E170" s="145" t="s">
        <v>213</v>
      </c>
      <c r="F170" s="146" t="s">
        <v>214</v>
      </c>
      <c r="G170" s="147" t="s">
        <v>208</v>
      </c>
      <c r="H170" s="148">
        <v>188.31800000000001</v>
      </c>
      <c r="I170" s="149"/>
      <c r="J170" s="150">
        <f>ROUND(I170*H170,2)</f>
        <v>0</v>
      </c>
      <c r="K170" s="151"/>
      <c r="L170" s="32"/>
      <c r="M170" s="152" t="s">
        <v>1</v>
      </c>
      <c r="N170" s="153" t="s">
        <v>38</v>
      </c>
      <c r="O170" s="57"/>
      <c r="P170" s="154">
        <f>O170*H170</f>
        <v>0</v>
      </c>
      <c r="Q170" s="154">
        <v>0</v>
      </c>
      <c r="R170" s="154">
        <f>Q170*H170</f>
        <v>0</v>
      </c>
      <c r="S170" s="154">
        <v>0</v>
      </c>
      <c r="T170" s="155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6" t="s">
        <v>128</v>
      </c>
      <c r="AT170" s="156" t="s">
        <v>124</v>
      </c>
      <c r="AU170" s="156" t="s">
        <v>83</v>
      </c>
      <c r="AY170" s="16" t="s">
        <v>122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6" t="s">
        <v>81</v>
      </c>
      <c r="BK170" s="157">
        <f>ROUND(I170*H170,2)</f>
        <v>0</v>
      </c>
      <c r="BL170" s="16" t="s">
        <v>128</v>
      </c>
      <c r="BM170" s="156" t="s">
        <v>215</v>
      </c>
    </row>
    <row r="171" spans="1:65" s="2" customFormat="1" ht="19.5">
      <c r="A171" s="31"/>
      <c r="B171" s="32"/>
      <c r="C171" s="31"/>
      <c r="D171" s="158" t="s">
        <v>130</v>
      </c>
      <c r="E171" s="31"/>
      <c r="F171" s="159" t="s">
        <v>216</v>
      </c>
      <c r="G171" s="31"/>
      <c r="H171" s="31"/>
      <c r="I171" s="160"/>
      <c r="J171" s="31"/>
      <c r="K171" s="31"/>
      <c r="L171" s="32"/>
      <c r="M171" s="161"/>
      <c r="N171" s="162"/>
      <c r="O171" s="57"/>
      <c r="P171" s="57"/>
      <c r="Q171" s="57"/>
      <c r="R171" s="57"/>
      <c r="S171" s="57"/>
      <c r="T171" s="58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6" t="s">
        <v>130</v>
      </c>
      <c r="AU171" s="16" t="s">
        <v>83</v>
      </c>
    </row>
    <row r="172" spans="1:65" s="2" customFormat="1">
      <c r="A172" s="31"/>
      <c r="B172" s="32"/>
      <c r="C172" s="31"/>
      <c r="D172" s="163" t="s">
        <v>132</v>
      </c>
      <c r="E172" s="31"/>
      <c r="F172" s="164" t="s">
        <v>217</v>
      </c>
      <c r="G172" s="31"/>
      <c r="H172" s="31"/>
      <c r="I172" s="160"/>
      <c r="J172" s="31"/>
      <c r="K172" s="31"/>
      <c r="L172" s="32"/>
      <c r="M172" s="161"/>
      <c r="N172" s="162"/>
      <c r="O172" s="57"/>
      <c r="P172" s="57"/>
      <c r="Q172" s="57"/>
      <c r="R172" s="57"/>
      <c r="S172" s="57"/>
      <c r="T172" s="58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6" t="s">
        <v>132</v>
      </c>
      <c r="AU172" s="16" t="s">
        <v>83</v>
      </c>
    </row>
    <row r="173" spans="1:65" s="2" customFormat="1" ht="21.75" customHeight="1">
      <c r="A173" s="31"/>
      <c r="B173" s="143"/>
      <c r="C173" s="144" t="s">
        <v>218</v>
      </c>
      <c r="D173" s="144" t="s">
        <v>124</v>
      </c>
      <c r="E173" s="145" t="s">
        <v>219</v>
      </c>
      <c r="F173" s="146" t="s">
        <v>220</v>
      </c>
      <c r="G173" s="147" t="s">
        <v>208</v>
      </c>
      <c r="H173" s="148">
        <v>188.31800000000001</v>
      </c>
      <c r="I173" s="149"/>
      <c r="J173" s="150">
        <f>ROUND(I173*H173,2)</f>
        <v>0</v>
      </c>
      <c r="K173" s="151"/>
      <c r="L173" s="32"/>
      <c r="M173" s="152" t="s">
        <v>1</v>
      </c>
      <c r="N173" s="153" t="s">
        <v>38</v>
      </c>
      <c r="O173" s="57"/>
      <c r="P173" s="154">
        <f>O173*H173</f>
        <v>0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6" t="s">
        <v>128</v>
      </c>
      <c r="AT173" s="156" t="s">
        <v>124</v>
      </c>
      <c r="AU173" s="156" t="s">
        <v>83</v>
      </c>
      <c r="AY173" s="16" t="s">
        <v>122</v>
      </c>
      <c r="BE173" s="157">
        <f>IF(N173="základní",J173,0)</f>
        <v>0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6" t="s">
        <v>81</v>
      </c>
      <c r="BK173" s="157">
        <f>ROUND(I173*H173,2)</f>
        <v>0</v>
      </c>
      <c r="BL173" s="16" t="s">
        <v>128</v>
      </c>
      <c r="BM173" s="156" t="s">
        <v>221</v>
      </c>
    </row>
    <row r="174" spans="1:65" s="2" customFormat="1" ht="19.5">
      <c r="A174" s="31"/>
      <c r="B174" s="32"/>
      <c r="C174" s="31"/>
      <c r="D174" s="158" t="s">
        <v>130</v>
      </c>
      <c r="E174" s="31"/>
      <c r="F174" s="159" t="s">
        <v>222</v>
      </c>
      <c r="G174" s="31"/>
      <c r="H174" s="31"/>
      <c r="I174" s="160"/>
      <c r="J174" s="31"/>
      <c r="K174" s="31"/>
      <c r="L174" s="32"/>
      <c r="M174" s="161"/>
      <c r="N174" s="162"/>
      <c r="O174" s="57"/>
      <c r="P174" s="57"/>
      <c r="Q174" s="57"/>
      <c r="R174" s="57"/>
      <c r="S174" s="57"/>
      <c r="T174" s="58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6" t="s">
        <v>130</v>
      </c>
      <c r="AU174" s="16" t="s">
        <v>83</v>
      </c>
    </row>
    <row r="175" spans="1:65" s="2" customFormat="1">
      <c r="A175" s="31"/>
      <c r="B175" s="32"/>
      <c r="C175" s="31"/>
      <c r="D175" s="163" t="s">
        <v>132</v>
      </c>
      <c r="E175" s="31"/>
      <c r="F175" s="164" t="s">
        <v>223</v>
      </c>
      <c r="G175" s="31"/>
      <c r="H175" s="31"/>
      <c r="I175" s="160"/>
      <c r="J175" s="31"/>
      <c r="K175" s="31"/>
      <c r="L175" s="32"/>
      <c r="M175" s="161"/>
      <c r="N175" s="162"/>
      <c r="O175" s="57"/>
      <c r="P175" s="57"/>
      <c r="Q175" s="57"/>
      <c r="R175" s="57"/>
      <c r="S175" s="57"/>
      <c r="T175" s="58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6" t="s">
        <v>132</v>
      </c>
      <c r="AU175" s="16" t="s">
        <v>83</v>
      </c>
    </row>
    <row r="176" spans="1:65" s="2" customFormat="1" ht="24.2" customHeight="1">
      <c r="A176" s="31"/>
      <c r="B176" s="143"/>
      <c r="C176" s="144" t="s">
        <v>8</v>
      </c>
      <c r="D176" s="144" t="s">
        <v>124</v>
      </c>
      <c r="E176" s="145" t="s">
        <v>224</v>
      </c>
      <c r="F176" s="146" t="s">
        <v>225</v>
      </c>
      <c r="G176" s="147" t="s">
        <v>208</v>
      </c>
      <c r="H176" s="148">
        <v>564.95399999999995</v>
      </c>
      <c r="I176" s="149"/>
      <c r="J176" s="150">
        <f>ROUND(I176*H176,2)</f>
        <v>0</v>
      </c>
      <c r="K176" s="151"/>
      <c r="L176" s="32"/>
      <c r="M176" s="152" t="s">
        <v>1</v>
      </c>
      <c r="N176" s="153" t="s">
        <v>38</v>
      </c>
      <c r="O176" s="57"/>
      <c r="P176" s="154">
        <f>O176*H176</f>
        <v>0</v>
      </c>
      <c r="Q176" s="154">
        <v>0</v>
      </c>
      <c r="R176" s="154">
        <f>Q176*H176</f>
        <v>0</v>
      </c>
      <c r="S176" s="154">
        <v>0</v>
      </c>
      <c r="T176" s="155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6" t="s">
        <v>128</v>
      </c>
      <c r="AT176" s="156" t="s">
        <v>124</v>
      </c>
      <c r="AU176" s="156" t="s">
        <v>83</v>
      </c>
      <c r="AY176" s="16" t="s">
        <v>122</v>
      </c>
      <c r="BE176" s="157">
        <f>IF(N176="základní",J176,0)</f>
        <v>0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6" t="s">
        <v>81</v>
      </c>
      <c r="BK176" s="157">
        <f>ROUND(I176*H176,2)</f>
        <v>0</v>
      </c>
      <c r="BL176" s="16" t="s">
        <v>128</v>
      </c>
      <c r="BM176" s="156" t="s">
        <v>226</v>
      </c>
    </row>
    <row r="177" spans="1:65" s="2" customFormat="1" ht="29.25">
      <c r="A177" s="31"/>
      <c r="B177" s="32"/>
      <c r="C177" s="31"/>
      <c r="D177" s="158" t="s">
        <v>130</v>
      </c>
      <c r="E177" s="31"/>
      <c r="F177" s="159" t="s">
        <v>227</v>
      </c>
      <c r="G177" s="31"/>
      <c r="H177" s="31"/>
      <c r="I177" s="160"/>
      <c r="J177" s="31"/>
      <c r="K177" s="31"/>
      <c r="L177" s="32"/>
      <c r="M177" s="161"/>
      <c r="N177" s="162"/>
      <c r="O177" s="57"/>
      <c r="P177" s="57"/>
      <c r="Q177" s="57"/>
      <c r="R177" s="57"/>
      <c r="S177" s="57"/>
      <c r="T177" s="58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6" t="s">
        <v>130</v>
      </c>
      <c r="AU177" s="16" t="s">
        <v>83</v>
      </c>
    </row>
    <row r="178" spans="1:65" s="2" customFormat="1">
      <c r="A178" s="31"/>
      <c r="B178" s="32"/>
      <c r="C178" s="31"/>
      <c r="D178" s="163" t="s">
        <v>132</v>
      </c>
      <c r="E178" s="31"/>
      <c r="F178" s="164" t="s">
        <v>228</v>
      </c>
      <c r="G178" s="31"/>
      <c r="H178" s="31"/>
      <c r="I178" s="160"/>
      <c r="J178" s="31"/>
      <c r="K178" s="31"/>
      <c r="L178" s="32"/>
      <c r="M178" s="161"/>
      <c r="N178" s="162"/>
      <c r="O178" s="57"/>
      <c r="P178" s="57"/>
      <c r="Q178" s="57"/>
      <c r="R178" s="57"/>
      <c r="S178" s="57"/>
      <c r="T178" s="58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6" t="s">
        <v>132</v>
      </c>
      <c r="AU178" s="16" t="s">
        <v>83</v>
      </c>
    </row>
    <row r="179" spans="1:65" s="13" customFormat="1">
      <c r="B179" s="165"/>
      <c r="D179" s="158" t="s">
        <v>134</v>
      </c>
      <c r="E179" s="166" t="s">
        <v>1</v>
      </c>
      <c r="F179" s="167" t="s">
        <v>229</v>
      </c>
      <c r="H179" s="168">
        <v>564.95399999999995</v>
      </c>
      <c r="I179" s="169"/>
      <c r="L179" s="165"/>
      <c r="M179" s="170"/>
      <c r="N179" s="171"/>
      <c r="O179" s="171"/>
      <c r="P179" s="171"/>
      <c r="Q179" s="171"/>
      <c r="R179" s="171"/>
      <c r="S179" s="171"/>
      <c r="T179" s="172"/>
      <c r="AT179" s="166" t="s">
        <v>134</v>
      </c>
      <c r="AU179" s="166" t="s">
        <v>83</v>
      </c>
      <c r="AV179" s="13" t="s">
        <v>83</v>
      </c>
      <c r="AW179" s="13" t="s">
        <v>30</v>
      </c>
      <c r="AX179" s="13" t="s">
        <v>81</v>
      </c>
      <c r="AY179" s="166" t="s">
        <v>122</v>
      </c>
    </row>
    <row r="180" spans="1:65" s="12" customFormat="1" ht="22.9" customHeight="1">
      <c r="B180" s="130"/>
      <c r="D180" s="131" t="s">
        <v>72</v>
      </c>
      <c r="E180" s="141" t="s">
        <v>230</v>
      </c>
      <c r="F180" s="141" t="s">
        <v>231</v>
      </c>
      <c r="I180" s="133"/>
      <c r="J180" s="142">
        <f>BK180</f>
        <v>0</v>
      </c>
      <c r="L180" s="130"/>
      <c r="M180" s="135"/>
      <c r="N180" s="136"/>
      <c r="O180" s="136"/>
      <c r="P180" s="137">
        <f>SUM(P181:P187)</f>
        <v>0</v>
      </c>
      <c r="Q180" s="136"/>
      <c r="R180" s="137">
        <f>SUM(R181:R187)</f>
        <v>0</v>
      </c>
      <c r="S180" s="136"/>
      <c r="T180" s="138">
        <f>SUM(T181:T187)</f>
        <v>0</v>
      </c>
      <c r="AR180" s="131" t="s">
        <v>81</v>
      </c>
      <c r="AT180" s="139" t="s">
        <v>72</v>
      </c>
      <c r="AU180" s="139" t="s">
        <v>81</v>
      </c>
      <c r="AY180" s="131" t="s">
        <v>122</v>
      </c>
      <c r="BK180" s="140">
        <f>SUM(BK181:BK187)</f>
        <v>0</v>
      </c>
    </row>
    <row r="181" spans="1:65" s="2" customFormat="1" ht="24.2" customHeight="1">
      <c r="A181" s="31"/>
      <c r="B181" s="143"/>
      <c r="C181" s="144" t="s">
        <v>232</v>
      </c>
      <c r="D181" s="144" t="s">
        <v>124</v>
      </c>
      <c r="E181" s="145" t="s">
        <v>233</v>
      </c>
      <c r="F181" s="146" t="s">
        <v>234</v>
      </c>
      <c r="G181" s="147" t="s">
        <v>208</v>
      </c>
      <c r="H181" s="148">
        <v>242.18299999999999</v>
      </c>
      <c r="I181" s="149"/>
      <c r="J181" s="150">
        <f>ROUND(I181*H181,2)</f>
        <v>0</v>
      </c>
      <c r="K181" s="151"/>
      <c r="L181" s="32"/>
      <c r="M181" s="152" t="s">
        <v>1</v>
      </c>
      <c r="N181" s="153" t="s">
        <v>38</v>
      </c>
      <c r="O181" s="57"/>
      <c r="P181" s="154">
        <f>O181*H181</f>
        <v>0</v>
      </c>
      <c r="Q181" s="154">
        <v>0</v>
      </c>
      <c r="R181" s="154">
        <f>Q181*H181</f>
        <v>0</v>
      </c>
      <c r="S181" s="154">
        <v>0</v>
      </c>
      <c r="T181" s="155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6" t="s">
        <v>128</v>
      </c>
      <c r="AT181" s="156" t="s">
        <v>124</v>
      </c>
      <c r="AU181" s="156" t="s">
        <v>83</v>
      </c>
      <c r="AY181" s="16" t="s">
        <v>122</v>
      </c>
      <c r="BE181" s="157">
        <f>IF(N181="základní",J181,0)</f>
        <v>0</v>
      </c>
      <c r="BF181" s="157">
        <f>IF(N181="snížená",J181,0)</f>
        <v>0</v>
      </c>
      <c r="BG181" s="157">
        <f>IF(N181="zákl. přenesená",J181,0)</f>
        <v>0</v>
      </c>
      <c r="BH181" s="157">
        <f>IF(N181="sníž. přenesená",J181,0)</f>
        <v>0</v>
      </c>
      <c r="BI181" s="157">
        <f>IF(N181="nulová",J181,0)</f>
        <v>0</v>
      </c>
      <c r="BJ181" s="16" t="s">
        <v>81</v>
      </c>
      <c r="BK181" s="157">
        <f>ROUND(I181*H181,2)</f>
        <v>0</v>
      </c>
      <c r="BL181" s="16" t="s">
        <v>128</v>
      </c>
      <c r="BM181" s="156" t="s">
        <v>235</v>
      </c>
    </row>
    <row r="182" spans="1:65" s="2" customFormat="1" ht="19.5">
      <c r="A182" s="31"/>
      <c r="B182" s="32"/>
      <c r="C182" s="31"/>
      <c r="D182" s="158" t="s">
        <v>130</v>
      </c>
      <c r="E182" s="31"/>
      <c r="F182" s="159" t="s">
        <v>236</v>
      </c>
      <c r="G182" s="31"/>
      <c r="H182" s="31"/>
      <c r="I182" s="160"/>
      <c r="J182" s="31"/>
      <c r="K182" s="31"/>
      <c r="L182" s="32"/>
      <c r="M182" s="161"/>
      <c r="N182" s="162"/>
      <c r="O182" s="57"/>
      <c r="P182" s="57"/>
      <c r="Q182" s="57"/>
      <c r="R182" s="57"/>
      <c r="S182" s="57"/>
      <c r="T182" s="58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6" t="s">
        <v>130</v>
      </c>
      <c r="AU182" s="16" t="s">
        <v>83</v>
      </c>
    </row>
    <row r="183" spans="1:65" s="2" customFormat="1">
      <c r="A183" s="31"/>
      <c r="B183" s="32"/>
      <c r="C183" s="31"/>
      <c r="D183" s="163" t="s">
        <v>132</v>
      </c>
      <c r="E183" s="31"/>
      <c r="F183" s="164" t="s">
        <v>237</v>
      </c>
      <c r="G183" s="31"/>
      <c r="H183" s="31"/>
      <c r="I183" s="160"/>
      <c r="J183" s="31"/>
      <c r="K183" s="31"/>
      <c r="L183" s="32"/>
      <c r="M183" s="161"/>
      <c r="N183" s="162"/>
      <c r="O183" s="57"/>
      <c r="P183" s="57"/>
      <c r="Q183" s="57"/>
      <c r="R183" s="57"/>
      <c r="S183" s="57"/>
      <c r="T183" s="58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6" t="s">
        <v>132</v>
      </c>
      <c r="AU183" s="16" t="s">
        <v>83</v>
      </c>
    </row>
    <row r="184" spans="1:65" s="2" customFormat="1" ht="16.5" customHeight="1">
      <c r="A184" s="31"/>
      <c r="B184" s="143"/>
      <c r="C184" s="144" t="s">
        <v>238</v>
      </c>
      <c r="D184" s="144" t="s">
        <v>124</v>
      </c>
      <c r="E184" s="145" t="s">
        <v>239</v>
      </c>
      <c r="F184" s="146" t="s">
        <v>240</v>
      </c>
      <c r="G184" s="147" t="s">
        <v>241</v>
      </c>
      <c r="H184" s="148">
        <v>1</v>
      </c>
      <c r="I184" s="149"/>
      <c r="J184" s="150">
        <f>ROUND(I184*H184,2)</f>
        <v>0</v>
      </c>
      <c r="K184" s="151"/>
      <c r="L184" s="32"/>
      <c r="M184" s="152" t="s">
        <v>1</v>
      </c>
      <c r="N184" s="153" t="s">
        <v>38</v>
      </c>
      <c r="O184" s="57"/>
      <c r="P184" s="154">
        <f>O184*H184</f>
        <v>0</v>
      </c>
      <c r="Q184" s="154">
        <v>0</v>
      </c>
      <c r="R184" s="154">
        <f>Q184*H184</f>
        <v>0</v>
      </c>
      <c r="S184" s="154">
        <v>0</v>
      </c>
      <c r="T184" s="155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56" t="s">
        <v>128</v>
      </c>
      <c r="AT184" s="156" t="s">
        <v>124</v>
      </c>
      <c r="AU184" s="156" t="s">
        <v>83</v>
      </c>
      <c r="AY184" s="16" t="s">
        <v>122</v>
      </c>
      <c r="BE184" s="157">
        <f>IF(N184="základní",J184,0)</f>
        <v>0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6" t="s">
        <v>81</v>
      </c>
      <c r="BK184" s="157">
        <f>ROUND(I184*H184,2)</f>
        <v>0</v>
      </c>
      <c r="BL184" s="16" t="s">
        <v>128</v>
      </c>
      <c r="BM184" s="156" t="s">
        <v>242</v>
      </c>
    </row>
    <row r="185" spans="1:65" s="2" customFormat="1">
      <c r="A185" s="31"/>
      <c r="B185" s="32"/>
      <c r="C185" s="31"/>
      <c r="D185" s="158" t="s">
        <v>130</v>
      </c>
      <c r="E185" s="31"/>
      <c r="F185" s="159" t="s">
        <v>240</v>
      </c>
      <c r="G185" s="31"/>
      <c r="H185" s="31"/>
      <c r="I185" s="160"/>
      <c r="J185" s="31"/>
      <c r="K185" s="31"/>
      <c r="L185" s="32"/>
      <c r="M185" s="161"/>
      <c r="N185" s="162"/>
      <c r="O185" s="57"/>
      <c r="P185" s="57"/>
      <c r="Q185" s="57"/>
      <c r="R185" s="57"/>
      <c r="S185" s="57"/>
      <c r="T185" s="58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6" t="s">
        <v>130</v>
      </c>
      <c r="AU185" s="16" t="s">
        <v>83</v>
      </c>
    </row>
    <row r="186" spans="1:65" s="2" customFormat="1" ht="16.5" customHeight="1">
      <c r="A186" s="31"/>
      <c r="B186" s="143"/>
      <c r="C186" s="144" t="s">
        <v>243</v>
      </c>
      <c r="D186" s="144" t="s">
        <v>124</v>
      </c>
      <c r="E186" s="145" t="s">
        <v>244</v>
      </c>
      <c r="F186" s="146" t="s">
        <v>245</v>
      </c>
      <c r="G186" s="147" t="s">
        <v>241</v>
      </c>
      <c r="H186" s="148">
        <v>1</v>
      </c>
      <c r="I186" s="149"/>
      <c r="J186" s="150">
        <f>ROUND(I186*H186,2)</f>
        <v>0</v>
      </c>
      <c r="K186" s="151"/>
      <c r="L186" s="32"/>
      <c r="M186" s="152" t="s">
        <v>1</v>
      </c>
      <c r="N186" s="153" t="s">
        <v>38</v>
      </c>
      <c r="O186" s="57"/>
      <c r="P186" s="154">
        <f>O186*H186</f>
        <v>0</v>
      </c>
      <c r="Q186" s="154">
        <v>0</v>
      </c>
      <c r="R186" s="154">
        <f>Q186*H186</f>
        <v>0</v>
      </c>
      <c r="S186" s="154">
        <v>0</v>
      </c>
      <c r="T186" s="155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6" t="s">
        <v>128</v>
      </c>
      <c r="AT186" s="156" t="s">
        <v>124</v>
      </c>
      <c r="AU186" s="156" t="s">
        <v>83</v>
      </c>
      <c r="AY186" s="16" t="s">
        <v>122</v>
      </c>
      <c r="BE186" s="157">
        <f>IF(N186="základní",J186,0)</f>
        <v>0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6" t="s">
        <v>81</v>
      </c>
      <c r="BK186" s="157">
        <f>ROUND(I186*H186,2)</f>
        <v>0</v>
      </c>
      <c r="BL186" s="16" t="s">
        <v>128</v>
      </c>
      <c r="BM186" s="156" t="s">
        <v>246</v>
      </c>
    </row>
    <row r="187" spans="1:65" s="2" customFormat="1">
      <c r="A187" s="31"/>
      <c r="B187" s="32"/>
      <c r="C187" s="31"/>
      <c r="D187" s="158" t="s">
        <v>130</v>
      </c>
      <c r="E187" s="31"/>
      <c r="F187" s="159" t="s">
        <v>245</v>
      </c>
      <c r="G187" s="31"/>
      <c r="H187" s="31"/>
      <c r="I187" s="160"/>
      <c r="J187" s="31"/>
      <c r="K187" s="31"/>
      <c r="L187" s="32"/>
      <c r="M187" s="193"/>
      <c r="N187" s="194"/>
      <c r="O187" s="195"/>
      <c r="P187" s="195"/>
      <c r="Q187" s="195"/>
      <c r="R187" s="195"/>
      <c r="S187" s="195"/>
      <c r="T187" s="196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6" t="s">
        <v>130</v>
      </c>
      <c r="AU187" s="16" t="s">
        <v>83</v>
      </c>
    </row>
    <row r="188" spans="1:65" s="2" customFormat="1" ht="6.95" customHeight="1">
      <c r="A188" s="31"/>
      <c r="B188" s="46"/>
      <c r="C188" s="47"/>
      <c r="D188" s="47"/>
      <c r="E188" s="47"/>
      <c r="F188" s="47"/>
      <c r="G188" s="47"/>
      <c r="H188" s="47"/>
      <c r="I188" s="47"/>
      <c r="J188" s="47"/>
      <c r="K188" s="47"/>
      <c r="L188" s="32"/>
      <c r="M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</row>
  </sheetData>
  <autoFilter ref="C121:K187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hyperlinks>
    <hyperlink ref="F127" r:id="rId1" xr:uid="{00000000-0004-0000-0100-000000000000}"/>
    <hyperlink ref="F135" r:id="rId2" xr:uid="{00000000-0004-0000-0100-000001000000}"/>
    <hyperlink ref="F138" r:id="rId3" xr:uid="{00000000-0004-0000-0100-000002000000}"/>
    <hyperlink ref="F142" r:id="rId4" xr:uid="{00000000-0004-0000-0100-000003000000}"/>
    <hyperlink ref="F146" r:id="rId5" xr:uid="{00000000-0004-0000-0100-000004000000}"/>
    <hyperlink ref="F149" r:id="rId6" xr:uid="{00000000-0004-0000-0100-000005000000}"/>
    <hyperlink ref="F152" r:id="rId7" xr:uid="{00000000-0004-0000-0100-000006000000}"/>
    <hyperlink ref="F163" r:id="rId8" xr:uid="{00000000-0004-0000-0100-000007000000}"/>
    <hyperlink ref="F169" r:id="rId9" xr:uid="{00000000-0004-0000-0100-000008000000}"/>
    <hyperlink ref="F172" r:id="rId10" xr:uid="{00000000-0004-0000-0100-000009000000}"/>
    <hyperlink ref="F175" r:id="rId11" xr:uid="{00000000-0004-0000-0100-00000A000000}"/>
    <hyperlink ref="F178" r:id="rId12" xr:uid="{00000000-0004-0000-0100-00000B000000}"/>
    <hyperlink ref="F183" r:id="rId13" xr:uid="{00000000-0004-0000-0100-00000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92"/>
  <sheetViews>
    <sheetView showGridLines="0" topLeftCell="A16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6" t="s">
        <v>86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4.95" customHeight="1">
      <c r="B4" s="19"/>
      <c r="D4" s="20" t="s">
        <v>93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8" t="str">
        <f>'Rekapitulace stavby'!K6</f>
        <v>Město Ivančice - oprava chodníků ul. Polní a Na Úvoze</v>
      </c>
      <c r="F7" s="239"/>
      <c r="G7" s="239"/>
      <c r="H7" s="239"/>
      <c r="L7" s="19"/>
    </row>
    <row r="8" spans="1:46" s="2" customFormat="1" ht="12" customHeight="1">
      <c r="A8" s="31"/>
      <c r="B8" s="32"/>
      <c r="C8" s="31"/>
      <c r="D8" s="26" t="s">
        <v>94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247</v>
      </c>
      <c r="F9" s="237"/>
      <c r="G9" s="237"/>
      <c r="H9" s="23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20</v>
      </c>
      <c r="G12" s="31"/>
      <c r="H12" s="31"/>
      <c r="I12" s="26" t="s">
        <v>21</v>
      </c>
      <c r="J12" s="54">
        <f>'Rekapitulace stavby'!AN8</f>
        <v>45223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22</v>
      </c>
      <c r="E14" s="31"/>
      <c r="F14" s="31"/>
      <c r="G14" s="31"/>
      <c r="H14" s="31"/>
      <c r="I14" s="26" t="s">
        <v>23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24</v>
      </c>
      <c r="F15" s="31"/>
      <c r="G15" s="31"/>
      <c r="H15" s="31"/>
      <c r="I15" s="26" t="s">
        <v>25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26</v>
      </c>
      <c r="E17" s="31"/>
      <c r="F17" s="31"/>
      <c r="G17" s="31"/>
      <c r="H17" s="31"/>
      <c r="I17" s="26" t="s">
        <v>23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0" t="str">
        <f>'Rekapitulace stavby'!E14</f>
        <v>Vyplň údaj</v>
      </c>
      <c r="F18" s="210"/>
      <c r="G18" s="210"/>
      <c r="H18" s="210"/>
      <c r="I18" s="26" t="s">
        <v>25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28</v>
      </c>
      <c r="E20" s="31"/>
      <c r="F20" s="31"/>
      <c r="G20" s="31"/>
      <c r="H20" s="31"/>
      <c r="I20" s="26" t="s">
        <v>23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25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23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25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4" t="s">
        <v>1</v>
      </c>
      <c r="F27" s="214"/>
      <c r="G27" s="214"/>
      <c r="H27" s="214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33</v>
      </c>
      <c r="E30" s="31"/>
      <c r="F30" s="31"/>
      <c r="G30" s="31"/>
      <c r="H30" s="31"/>
      <c r="I30" s="31"/>
      <c r="J30" s="70">
        <f>ROUND(J124,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37</v>
      </c>
      <c r="E33" s="26" t="s">
        <v>38</v>
      </c>
      <c r="F33" s="98">
        <f>ROUND((SUM(BE124:BE191)),  2)</f>
        <v>0</v>
      </c>
      <c r="G33" s="31"/>
      <c r="H33" s="31"/>
      <c r="I33" s="99">
        <v>0.21</v>
      </c>
      <c r="J33" s="98">
        <f>ROUND(((SUM(BE124:BE191))*I33),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39</v>
      </c>
      <c r="F34" s="98">
        <f>ROUND((SUM(BF124:BF191)),  2)</f>
        <v>0</v>
      </c>
      <c r="G34" s="31"/>
      <c r="H34" s="31"/>
      <c r="I34" s="99">
        <v>0.15</v>
      </c>
      <c r="J34" s="98">
        <f>ROUND(((SUM(BF124:BF191))*I34),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40</v>
      </c>
      <c r="F35" s="98">
        <f>ROUND((SUM(BG124:BG191)),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41</v>
      </c>
      <c r="F36" s="98">
        <f>ROUND((SUM(BH124:BH191)),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98">
        <f>ROUND((SUM(BI124:BI191)),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43</v>
      </c>
      <c r="E39" s="59"/>
      <c r="F39" s="59"/>
      <c r="G39" s="102" t="s">
        <v>44</v>
      </c>
      <c r="H39" s="103" t="s">
        <v>45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48</v>
      </c>
      <c r="E61" s="34"/>
      <c r="F61" s="106" t="s">
        <v>49</v>
      </c>
      <c r="G61" s="44" t="s">
        <v>48</v>
      </c>
      <c r="H61" s="34"/>
      <c r="I61" s="34"/>
      <c r="J61" s="107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48</v>
      </c>
      <c r="E76" s="34"/>
      <c r="F76" s="106" t="s">
        <v>49</v>
      </c>
      <c r="G76" s="44" t="s">
        <v>48</v>
      </c>
      <c r="H76" s="34"/>
      <c r="I76" s="34"/>
      <c r="J76" s="107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96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Město Ivančice - oprava chodníků ul. Polní a Na Úvoze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94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>SO-02 - 02) chodníky ul. Na Úvoze</v>
      </c>
      <c r="F87" s="237"/>
      <c r="G87" s="237"/>
      <c r="H87" s="23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19</v>
      </c>
      <c r="D89" s="31"/>
      <c r="E89" s="31"/>
      <c r="F89" s="24" t="str">
        <f>F12</f>
        <v>ul. Polní + Na Úvoze</v>
      </c>
      <c r="G89" s="31"/>
      <c r="H89" s="31"/>
      <c r="I89" s="26" t="s">
        <v>21</v>
      </c>
      <c r="J89" s="54">
        <f>IF(J12="","",J12)</f>
        <v>45223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22</v>
      </c>
      <c r="D91" s="31"/>
      <c r="E91" s="31"/>
      <c r="F91" s="24" t="str">
        <f>E15</f>
        <v>Město Ivančice, Palackého 196/6</v>
      </c>
      <c r="G91" s="31"/>
      <c r="H91" s="31"/>
      <c r="I91" s="26" t="s">
        <v>28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97</v>
      </c>
      <c r="D94" s="100"/>
      <c r="E94" s="100"/>
      <c r="F94" s="100"/>
      <c r="G94" s="100"/>
      <c r="H94" s="100"/>
      <c r="I94" s="100"/>
      <c r="J94" s="109" t="s">
        <v>98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99</v>
      </c>
      <c r="D96" s="31"/>
      <c r="E96" s="31"/>
      <c r="F96" s="31"/>
      <c r="G96" s="31"/>
      <c r="H96" s="31"/>
      <c r="I96" s="31"/>
      <c r="J96" s="70">
        <f>J124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100</v>
      </c>
    </row>
    <row r="97" spans="1:31" s="9" customFormat="1" ht="24.95" customHeight="1">
      <c r="B97" s="111"/>
      <c r="D97" s="112" t="s">
        <v>101</v>
      </c>
      <c r="E97" s="113"/>
      <c r="F97" s="113"/>
      <c r="G97" s="113"/>
      <c r="H97" s="113"/>
      <c r="I97" s="113"/>
      <c r="J97" s="114">
        <f>J125</f>
        <v>0</v>
      </c>
      <c r="L97" s="111"/>
    </row>
    <row r="98" spans="1:31" s="10" customFormat="1" ht="19.899999999999999" customHeight="1">
      <c r="B98" s="115"/>
      <c r="D98" s="116" t="s">
        <v>102</v>
      </c>
      <c r="E98" s="117"/>
      <c r="F98" s="117"/>
      <c r="G98" s="117"/>
      <c r="H98" s="117"/>
      <c r="I98" s="117"/>
      <c r="J98" s="118">
        <f>J126</f>
        <v>0</v>
      </c>
      <c r="L98" s="115"/>
    </row>
    <row r="99" spans="1:31" s="10" customFormat="1" ht="19.899999999999999" customHeight="1">
      <c r="B99" s="115"/>
      <c r="D99" s="116" t="s">
        <v>103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31" s="10" customFormat="1" ht="19.899999999999999" customHeight="1">
      <c r="B100" s="115"/>
      <c r="D100" s="116" t="s">
        <v>104</v>
      </c>
      <c r="E100" s="117"/>
      <c r="F100" s="117"/>
      <c r="G100" s="117"/>
      <c r="H100" s="117"/>
      <c r="I100" s="117"/>
      <c r="J100" s="118">
        <f>J157</f>
        <v>0</v>
      </c>
      <c r="L100" s="115"/>
    </row>
    <row r="101" spans="1:31" s="10" customFormat="1" ht="19.899999999999999" customHeight="1">
      <c r="B101" s="115"/>
      <c r="D101" s="116" t="s">
        <v>105</v>
      </c>
      <c r="E101" s="117"/>
      <c r="F101" s="117"/>
      <c r="G101" s="117"/>
      <c r="H101" s="117"/>
      <c r="I101" s="117"/>
      <c r="J101" s="118">
        <f>J161</f>
        <v>0</v>
      </c>
      <c r="L101" s="115"/>
    </row>
    <row r="102" spans="1:31" s="10" customFormat="1" ht="19.899999999999999" customHeight="1">
      <c r="B102" s="115"/>
      <c r="D102" s="116" t="s">
        <v>106</v>
      </c>
      <c r="E102" s="117"/>
      <c r="F102" s="117"/>
      <c r="G102" s="117"/>
      <c r="H102" s="117"/>
      <c r="I102" s="117"/>
      <c r="J102" s="118">
        <f>J173</f>
        <v>0</v>
      </c>
      <c r="L102" s="115"/>
    </row>
    <row r="103" spans="1:31" s="9" customFormat="1" ht="24.95" customHeight="1">
      <c r="B103" s="111"/>
      <c r="D103" s="112" t="s">
        <v>248</v>
      </c>
      <c r="E103" s="113"/>
      <c r="F103" s="113"/>
      <c r="G103" s="113"/>
      <c r="H103" s="113"/>
      <c r="I103" s="113"/>
      <c r="J103" s="114">
        <f>J181</f>
        <v>0</v>
      </c>
      <c r="L103" s="111"/>
    </row>
    <row r="104" spans="1:31" s="10" customFormat="1" ht="19.899999999999999" customHeight="1">
      <c r="B104" s="115"/>
      <c r="D104" s="116" t="s">
        <v>249</v>
      </c>
      <c r="E104" s="117"/>
      <c r="F104" s="117"/>
      <c r="G104" s="117"/>
      <c r="H104" s="117"/>
      <c r="I104" s="117"/>
      <c r="J104" s="118">
        <f>J182</f>
        <v>0</v>
      </c>
      <c r="L104" s="115"/>
    </row>
    <row r="105" spans="1:31" s="2" customFormat="1" ht="21.7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107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38" t="str">
        <f>E7</f>
        <v>Město Ivančice - oprava chodníků ul. Polní a Na Úvoze</v>
      </c>
      <c r="F114" s="239"/>
      <c r="G114" s="239"/>
      <c r="H114" s="239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94</v>
      </c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1"/>
      <c r="D116" s="31"/>
      <c r="E116" s="228" t="str">
        <f>E9</f>
        <v>SO-02 - 02) chodníky ul. Na Úvoze</v>
      </c>
      <c r="F116" s="237"/>
      <c r="G116" s="237"/>
      <c r="H116" s="237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19</v>
      </c>
      <c r="D118" s="31"/>
      <c r="E118" s="31"/>
      <c r="F118" s="24" t="str">
        <f>F12</f>
        <v>ul. Polní + Na Úvoze</v>
      </c>
      <c r="G118" s="31"/>
      <c r="H118" s="31"/>
      <c r="I118" s="26" t="s">
        <v>21</v>
      </c>
      <c r="J118" s="54">
        <f>IF(J12="","",J12)</f>
        <v>45223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22</v>
      </c>
      <c r="D120" s="31"/>
      <c r="E120" s="31"/>
      <c r="F120" s="24" t="str">
        <f>E15</f>
        <v>Město Ivančice, Palackého 196/6</v>
      </c>
      <c r="G120" s="31"/>
      <c r="H120" s="31"/>
      <c r="I120" s="26" t="s">
        <v>28</v>
      </c>
      <c r="J120" s="29" t="str">
        <f>E21</f>
        <v xml:space="preserve"> 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26</v>
      </c>
      <c r="D121" s="31"/>
      <c r="E121" s="31"/>
      <c r="F121" s="24" t="str">
        <f>IF(E18="","",E18)</f>
        <v>Vyplň údaj</v>
      </c>
      <c r="G121" s="31"/>
      <c r="H121" s="31"/>
      <c r="I121" s="26" t="s">
        <v>31</v>
      </c>
      <c r="J121" s="29" t="str">
        <f>E24</f>
        <v xml:space="preserve"> </v>
      </c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19"/>
      <c r="B123" s="120"/>
      <c r="C123" s="121" t="s">
        <v>108</v>
      </c>
      <c r="D123" s="122" t="s">
        <v>58</v>
      </c>
      <c r="E123" s="122" t="s">
        <v>54</v>
      </c>
      <c r="F123" s="122" t="s">
        <v>55</v>
      </c>
      <c r="G123" s="122" t="s">
        <v>109</v>
      </c>
      <c r="H123" s="122" t="s">
        <v>110</v>
      </c>
      <c r="I123" s="122" t="s">
        <v>111</v>
      </c>
      <c r="J123" s="123" t="s">
        <v>98</v>
      </c>
      <c r="K123" s="124" t="s">
        <v>112</v>
      </c>
      <c r="L123" s="125"/>
      <c r="M123" s="61" t="s">
        <v>1</v>
      </c>
      <c r="N123" s="62" t="s">
        <v>37</v>
      </c>
      <c r="O123" s="62" t="s">
        <v>113</v>
      </c>
      <c r="P123" s="62" t="s">
        <v>114</v>
      </c>
      <c r="Q123" s="62" t="s">
        <v>115</v>
      </c>
      <c r="R123" s="62" t="s">
        <v>116</v>
      </c>
      <c r="S123" s="62" t="s">
        <v>117</v>
      </c>
      <c r="T123" s="63" t="s">
        <v>118</v>
      </c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</row>
    <row r="124" spans="1:65" s="2" customFormat="1" ht="22.9" customHeight="1">
      <c r="A124" s="31"/>
      <c r="B124" s="32"/>
      <c r="C124" s="68" t="s">
        <v>119</v>
      </c>
      <c r="D124" s="31"/>
      <c r="E124" s="31"/>
      <c r="F124" s="31"/>
      <c r="G124" s="31"/>
      <c r="H124" s="31"/>
      <c r="I124" s="31"/>
      <c r="J124" s="126">
        <f>BK124</f>
        <v>0</v>
      </c>
      <c r="K124" s="31"/>
      <c r="L124" s="32"/>
      <c r="M124" s="64"/>
      <c r="N124" s="55"/>
      <c r="O124" s="65"/>
      <c r="P124" s="127">
        <f>P125+P181</f>
        <v>0</v>
      </c>
      <c r="Q124" s="65"/>
      <c r="R124" s="127">
        <f>R125+R181</f>
        <v>344.78353000000004</v>
      </c>
      <c r="S124" s="65"/>
      <c r="T124" s="128">
        <f>T125+T181</f>
        <v>237.28249999999997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6" t="s">
        <v>72</v>
      </c>
      <c r="AU124" s="16" t="s">
        <v>100</v>
      </c>
      <c r="BK124" s="129">
        <f>BK125+BK181</f>
        <v>0</v>
      </c>
    </row>
    <row r="125" spans="1:65" s="12" customFormat="1" ht="25.9" customHeight="1">
      <c r="B125" s="130"/>
      <c r="D125" s="131" t="s">
        <v>72</v>
      </c>
      <c r="E125" s="132" t="s">
        <v>120</v>
      </c>
      <c r="F125" s="132" t="s">
        <v>121</v>
      </c>
      <c r="I125" s="133"/>
      <c r="J125" s="134">
        <f>BK125</f>
        <v>0</v>
      </c>
      <c r="L125" s="130"/>
      <c r="M125" s="135"/>
      <c r="N125" s="136"/>
      <c r="O125" s="136"/>
      <c r="P125" s="137">
        <f>P126+P138+P157+P161+P173</f>
        <v>0</v>
      </c>
      <c r="Q125" s="136"/>
      <c r="R125" s="137">
        <f>R126+R138+R157+R161+R173</f>
        <v>329.84415000000001</v>
      </c>
      <c r="S125" s="136"/>
      <c r="T125" s="138">
        <f>T126+T138+T157+T161+T173</f>
        <v>237.28249999999997</v>
      </c>
      <c r="AR125" s="131" t="s">
        <v>81</v>
      </c>
      <c r="AT125" s="139" t="s">
        <v>72</v>
      </c>
      <c r="AU125" s="139" t="s">
        <v>73</v>
      </c>
      <c r="AY125" s="131" t="s">
        <v>122</v>
      </c>
      <c r="BK125" s="140">
        <f>BK126+BK138+BK157+BK161+BK173</f>
        <v>0</v>
      </c>
    </row>
    <row r="126" spans="1:65" s="12" customFormat="1" ht="22.9" customHeight="1">
      <c r="B126" s="130"/>
      <c r="D126" s="131" t="s">
        <v>72</v>
      </c>
      <c r="E126" s="141" t="s">
        <v>81</v>
      </c>
      <c r="F126" s="141" t="s">
        <v>123</v>
      </c>
      <c r="I126" s="133"/>
      <c r="J126" s="142">
        <f>BK126</f>
        <v>0</v>
      </c>
      <c r="L126" s="130"/>
      <c r="M126" s="135"/>
      <c r="N126" s="136"/>
      <c r="O126" s="136"/>
      <c r="P126" s="137">
        <f>SUM(P127:P137)</f>
        <v>0</v>
      </c>
      <c r="Q126" s="136"/>
      <c r="R126" s="137">
        <f>SUM(R127:R137)</f>
        <v>0</v>
      </c>
      <c r="S126" s="136"/>
      <c r="T126" s="138">
        <f>SUM(T127:T137)</f>
        <v>237.28249999999997</v>
      </c>
      <c r="AR126" s="131" t="s">
        <v>81</v>
      </c>
      <c r="AT126" s="139" t="s">
        <v>72</v>
      </c>
      <c r="AU126" s="139" t="s">
        <v>81</v>
      </c>
      <c r="AY126" s="131" t="s">
        <v>122</v>
      </c>
      <c r="BK126" s="140">
        <f>SUM(BK127:BK137)</f>
        <v>0</v>
      </c>
    </row>
    <row r="127" spans="1:65" s="2" customFormat="1" ht="24.2" customHeight="1">
      <c r="A127" s="31"/>
      <c r="B127" s="143"/>
      <c r="C127" s="144" t="s">
        <v>81</v>
      </c>
      <c r="D127" s="144" t="s">
        <v>124</v>
      </c>
      <c r="E127" s="145" t="s">
        <v>125</v>
      </c>
      <c r="F127" s="146" t="s">
        <v>126</v>
      </c>
      <c r="G127" s="147" t="s">
        <v>127</v>
      </c>
      <c r="H127" s="148">
        <v>377.5</v>
      </c>
      <c r="I127" s="149"/>
      <c r="J127" s="150">
        <f>ROUND(I127*H127,2)</f>
        <v>0</v>
      </c>
      <c r="K127" s="151"/>
      <c r="L127" s="32"/>
      <c r="M127" s="152" t="s">
        <v>1</v>
      </c>
      <c r="N127" s="153" t="s">
        <v>38</v>
      </c>
      <c r="O127" s="57"/>
      <c r="P127" s="154">
        <f>O127*H127</f>
        <v>0</v>
      </c>
      <c r="Q127" s="154">
        <v>0</v>
      </c>
      <c r="R127" s="154">
        <f>Q127*H127</f>
        <v>0</v>
      </c>
      <c r="S127" s="154">
        <v>0.255</v>
      </c>
      <c r="T127" s="155">
        <f>S127*H127</f>
        <v>96.262500000000003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6" t="s">
        <v>128</v>
      </c>
      <c r="AT127" s="156" t="s">
        <v>124</v>
      </c>
      <c r="AU127" s="156" t="s">
        <v>83</v>
      </c>
      <c r="AY127" s="16" t="s">
        <v>122</v>
      </c>
      <c r="BE127" s="157">
        <f>IF(N127="základní",J127,0)</f>
        <v>0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6" t="s">
        <v>81</v>
      </c>
      <c r="BK127" s="157">
        <f>ROUND(I127*H127,2)</f>
        <v>0</v>
      </c>
      <c r="BL127" s="16" t="s">
        <v>128</v>
      </c>
      <c r="BM127" s="156" t="s">
        <v>250</v>
      </c>
    </row>
    <row r="128" spans="1:65" s="2" customFormat="1" ht="48.75">
      <c r="A128" s="31"/>
      <c r="B128" s="32"/>
      <c r="C128" s="31"/>
      <c r="D128" s="158" t="s">
        <v>130</v>
      </c>
      <c r="E128" s="31"/>
      <c r="F128" s="159" t="s">
        <v>131</v>
      </c>
      <c r="G128" s="31"/>
      <c r="H128" s="31"/>
      <c r="I128" s="160"/>
      <c r="J128" s="31"/>
      <c r="K128" s="31"/>
      <c r="L128" s="32"/>
      <c r="M128" s="161"/>
      <c r="N128" s="162"/>
      <c r="O128" s="57"/>
      <c r="P128" s="57"/>
      <c r="Q128" s="57"/>
      <c r="R128" s="57"/>
      <c r="S128" s="57"/>
      <c r="T128" s="58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130</v>
      </c>
      <c r="AU128" s="16" t="s">
        <v>83</v>
      </c>
    </row>
    <row r="129" spans="1:65" s="2" customFormat="1">
      <c r="A129" s="31"/>
      <c r="B129" s="32"/>
      <c r="C129" s="31"/>
      <c r="D129" s="163" t="s">
        <v>132</v>
      </c>
      <c r="E129" s="31"/>
      <c r="F129" s="164" t="s">
        <v>133</v>
      </c>
      <c r="G129" s="31"/>
      <c r="H129" s="31"/>
      <c r="I129" s="160"/>
      <c r="J129" s="31"/>
      <c r="K129" s="31"/>
      <c r="L129" s="32"/>
      <c r="M129" s="161"/>
      <c r="N129" s="162"/>
      <c r="O129" s="57"/>
      <c r="P129" s="57"/>
      <c r="Q129" s="57"/>
      <c r="R129" s="57"/>
      <c r="S129" s="57"/>
      <c r="T129" s="58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6" t="s">
        <v>132</v>
      </c>
      <c r="AU129" s="16" t="s">
        <v>83</v>
      </c>
    </row>
    <row r="130" spans="1:65" s="13" customFormat="1" ht="22.5">
      <c r="B130" s="165"/>
      <c r="D130" s="158" t="s">
        <v>134</v>
      </c>
      <c r="E130" s="166" t="s">
        <v>1</v>
      </c>
      <c r="F130" s="167" t="s">
        <v>251</v>
      </c>
      <c r="H130" s="168">
        <v>377.5</v>
      </c>
      <c r="I130" s="169"/>
      <c r="L130" s="165"/>
      <c r="M130" s="170"/>
      <c r="N130" s="171"/>
      <c r="O130" s="171"/>
      <c r="P130" s="171"/>
      <c r="Q130" s="171"/>
      <c r="R130" s="171"/>
      <c r="S130" s="171"/>
      <c r="T130" s="172"/>
      <c r="AT130" s="166" t="s">
        <v>134</v>
      </c>
      <c r="AU130" s="166" t="s">
        <v>83</v>
      </c>
      <c r="AV130" s="13" t="s">
        <v>83</v>
      </c>
      <c r="AW130" s="13" t="s">
        <v>30</v>
      </c>
      <c r="AX130" s="13" t="s">
        <v>81</v>
      </c>
      <c r="AY130" s="166" t="s">
        <v>122</v>
      </c>
    </row>
    <row r="131" spans="1:65" s="2" customFormat="1" ht="24.2" customHeight="1">
      <c r="A131" s="31"/>
      <c r="B131" s="143"/>
      <c r="C131" s="144" t="s">
        <v>83</v>
      </c>
      <c r="D131" s="144" t="s">
        <v>124</v>
      </c>
      <c r="E131" s="145" t="s">
        <v>140</v>
      </c>
      <c r="F131" s="146" t="s">
        <v>141</v>
      </c>
      <c r="G131" s="147" t="s">
        <v>127</v>
      </c>
      <c r="H131" s="148">
        <v>337.5</v>
      </c>
      <c r="I131" s="149"/>
      <c r="J131" s="150">
        <f>ROUND(I131*H131,2)</f>
        <v>0</v>
      </c>
      <c r="K131" s="151"/>
      <c r="L131" s="32"/>
      <c r="M131" s="152" t="s">
        <v>1</v>
      </c>
      <c r="N131" s="153" t="s">
        <v>38</v>
      </c>
      <c r="O131" s="57"/>
      <c r="P131" s="154">
        <f>O131*H131</f>
        <v>0</v>
      </c>
      <c r="Q131" s="154">
        <v>0</v>
      </c>
      <c r="R131" s="154">
        <f>Q131*H131</f>
        <v>0</v>
      </c>
      <c r="S131" s="154">
        <v>0.3</v>
      </c>
      <c r="T131" s="155">
        <f>S131*H131</f>
        <v>101.25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6" t="s">
        <v>128</v>
      </c>
      <c r="AT131" s="156" t="s">
        <v>124</v>
      </c>
      <c r="AU131" s="156" t="s">
        <v>83</v>
      </c>
      <c r="AY131" s="16" t="s">
        <v>122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6" t="s">
        <v>81</v>
      </c>
      <c r="BK131" s="157">
        <f>ROUND(I131*H131,2)</f>
        <v>0</v>
      </c>
      <c r="BL131" s="16" t="s">
        <v>128</v>
      </c>
      <c r="BM131" s="156" t="s">
        <v>252</v>
      </c>
    </row>
    <row r="132" spans="1:65" s="2" customFormat="1" ht="39">
      <c r="A132" s="31"/>
      <c r="B132" s="32"/>
      <c r="C132" s="31"/>
      <c r="D132" s="158" t="s">
        <v>130</v>
      </c>
      <c r="E132" s="31"/>
      <c r="F132" s="159" t="s">
        <v>143</v>
      </c>
      <c r="G132" s="31"/>
      <c r="H132" s="31"/>
      <c r="I132" s="160"/>
      <c r="J132" s="31"/>
      <c r="K132" s="31"/>
      <c r="L132" s="32"/>
      <c r="M132" s="161"/>
      <c r="N132" s="162"/>
      <c r="O132" s="57"/>
      <c r="P132" s="57"/>
      <c r="Q132" s="57"/>
      <c r="R132" s="57"/>
      <c r="S132" s="57"/>
      <c r="T132" s="58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130</v>
      </c>
      <c r="AU132" s="16" t="s">
        <v>83</v>
      </c>
    </row>
    <row r="133" spans="1:65" s="2" customFormat="1">
      <c r="A133" s="31"/>
      <c r="B133" s="32"/>
      <c r="C133" s="31"/>
      <c r="D133" s="163" t="s">
        <v>132</v>
      </c>
      <c r="E133" s="31"/>
      <c r="F133" s="164" t="s">
        <v>144</v>
      </c>
      <c r="G133" s="31"/>
      <c r="H133" s="31"/>
      <c r="I133" s="160"/>
      <c r="J133" s="31"/>
      <c r="K133" s="31"/>
      <c r="L133" s="32"/>
      <c r="M133" s="161"/>
      <c r="N133" s="162"/>
      <c r="O133" s="57"/>
      <c r="P133" s="57"/>
      <c r="Q133" s="57"/>
      <c r="R133" s="57"/>
      <c r="S133" s="57"/>
      <c r="T133" s="58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6" t="s">
        <v>132</v>
      </c>
      <c r="AU133" s="16" t="s">
        <v>83</v>
      </c>
    </row>
    <row r="134" spans="1:65" s="2" customFormat="1" ht="16.5" customHeight="1">
      <c r="A134" s="31"/>
      <c r="B134" s="143"/>
      <c r="C134" s="144" t="s">
        <v>145</v>
      </c>
      <c r="D134" s="144" t="s">
        <v>124</v>
      </c>
      <c r="E134" s="145" t="s">
        <v>146</v>
      </c>
      <c r="F134" s="146" t="s">
        <v>147</v>
      </c>
      <c r="G134" s="147" t="s">
        <v>148</v>
      </c>
      <c r="H134" s="148">
        <v>194</v>
      </c>
      <c r="I134" s="149"/>
      <c r="J134" s="150">
        <f>ROUND(I134*H134,2)</f>
        <v>0</v>
      </c>
      <c r="K134" s="151"/>
      <c r="L134" s="32"/>
      <c r="M134" s="152" t="s">
        <v>1</v>
      </c>
      <c r="N134" s="153" t="s">
        <v>38</v>
      </c>
      <c r="O134" s="57"/>
      <c r="P134" s="154">
        <f>O134*H134</f>
        <v>0</v>
      </c>
      <c r="Q134" s="154">
        <v>0</v>
      </c>
      <c r="R134" s="154">
        <f>Q134*H134</f>
        <v>0</v>
      </c>
      <c r="S134" s="154">
        <v>0.20499999999999999</v>
      </c>
      <c r="T134" s="155">
        <f>S134*H134</f>
        <v>39.769999999999996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6" t="s">
        <v>128</v>
      </c>
      <c r="AT134" s="156" t="s">
        <v>124</v>
      </c>
      <c r="AU134" s="156" t="s">
        <v>83</v>
      </c>
      <c r="AY134" s="16" t="s">
        <v>122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6" t="s">
        <v>81</v>
      </c>
      <c r="BK134" s="157">
        <f>ROUND(I134*H134,2)</f>
        <v>0</v>
      </c>
      <c r="BL134" s="16" t="s">
        <v>128</v>
      </c>
      <c r="BM134" s="156" t="s">
        <v>253</v>
      </c>
    </row>
    <row r="135" spans="1:65" s="2" customFormat="1" ht="29.25">
      <c r="A135" s="31"/>
      <c r="B135" s="32"/>
      <c r="C135" s="31"/>
      <c r="D135" s="158" t="s">
        <v>130</v>
      </c>
      <c r="E135" s="31"/>
      <c r="F135" s="159" t="s">
        <v>150</v>
      </c>
      <c r="G135" s="31"/>
      <c r="H135" s="31"/>
      <c r="I135" s="160"/>
      <c r="J135" s="31"/>
      <c r="K135" s="31"/>
      <c r="L135" s="32"/>
      <c r="M135" s="161"/>
      <c r="N135" s="162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130</v>
      </c>
      <c r="AU135" s="16" t="s">
        <v>83</v>
      </c>
    </row>
    <row r="136" spans="1:65" s="2" customFormat="1">
      <c r="A136" s="31"/>
      <c r="B136" s="32"/>
      <c r="C136" s="31"/>
      <c r="D136" s="163" t="s">
        <v>132</v>
      </c>
      <c r="E136" s="31"/>
      <c r="F136" s="164" t="s">
        <v>151</v>
      </c>
      <c r="G136" s="31"/>
      <c r="H136" s="31"/>
      <c r="I136" s="160"/>
      <c r="J136" s="31"/>
      <c r="K136" s="31"/>
      <c r="L136" s="32"/>
      <c r="M136" s="161"/>
      <c r="N136" s="162"/>
      <c r="O136" s="57"/>
      <c r="P136" s="57"/>
      <c r="Q136" s="57"/>
      <c r="R136" s="57"/>
      <c r="S136" s="57"/>
      <c r="T136" s="58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132</v>
      </c>
      <c r="AU136" s="16" t="s">
        <v>83</v>
      </c>
    </row>
    <row r="137" spans="1:65" s="13" customFormat="1">
      <c r="B137" s="165"/>
      <c r="D137" s="158" t="s">
        <v>134</v>
      </c>
      <c r="E137" s="166" t="s">
        <v>1</v>
      </c>
      <c r="F137" s="167" t="s">
        <v>254</v>
      </c>
      <c r="H137" s="168">
        <v>194</v>
      </c>
      <c r="I137" s="169"/>
      <c r="L137" s="165"/>
      <c r="M137" s="170"/>
      <c r="N137" s="171"/>
      <c r="O137" s="171"/>
      <c r="P137" s="171"/>
      <c r="Q137" s="171"/>
      <c r="R137" s="171"/>
      <c r="S137" s="171"/>
      <c r="T137" s="172"/>
      <c r="AT137" s="166" t="s">
        <v>134</v>
      </c>
      <c r="AU137" s="166" t="s">
        <v>83</v>
      </c>
      <c r="AV137" s="13" t="s">
        <v>83</v>
      </c>
      <c r="AW137" s="13" t="s">
        <v>30</v>
      </c>
      <c r="AX137" s="13" t="s">
        <v>81</v>
      </c>
      <c r="AY137" s="166" t="s">
        <v>122</v>
      </c>
    </row>
    <row r="138" spans="1:65" s="12" customFormat="1" ht="22.9" customHeight="1">
      <c r="B138" s="130"/>
      <c r="D138" s="131" t="s">
        <v>72</v>
      </c>
      <c r="E138" s="141" t="s">
        <v>159</v>
      </c>
      <c r="F138" s="141" t="s">
        <v>160</v>
      </c>
      <c r="I138" s="133"/>
      <c r="J138" s="142">
        <f>BK138</f>
        <v>0</v>
      </c>
      <c r="L138" s="130"/>
      <c r="M138" s="135"/>
      <c r="N138" s="136"/>
      <c r="O138" s="136"/>
      <c r="P138" s="137">
        <f>SUM(P139:P156)</f>
        <v>0</v>
      </c>
      <c r="Q138" s="136"/>
      <c r="R138" s="137">
        <f>SUM(R139:R156)</f>
        <v>299.69655</v>
      </c>
      <c r="S138" s="136"/>
      <c r="T138" s="138">
        <f>SUM(T139:T156)</f>
        <v>0</v>
      </c>
      <c r="AR138" s="131" t="s">
        <v>81</v>
      </c>
      <c r="AT138" s="139" t="s">
        <v>72</v>
      </c>
      <c r="AU138" s="139" t="s">
        <v>81</v>
      </c>
      <c r="AY138" s="131" t="s">
        <v>122</v>
      </c>
      <c r="BK138" s="140">
        <f>SUM(BK139:BK156)</f>
        <v>0</v>
      </c>
    </row>
    <row r="139" spans="1:65" s="2" customFormat="1" ht="24.2" customHeight="1">
      <c r="A139" s="31"/>
      <c r="B139" s="143"/>
      <c r="C139" s="144" t="s">
        <v>186</v>
      </c>
      <c r="D139" s="144" t="s">
        <v>124</v>
      </c>
      <c r="E139" s="145" t="s">
        <v>161</v>
      </c>
      <c r="F139" s="146" t="s">
        <v>162</v>
      </c>
      <c r="G139" s="147" t="s">
        <v>127</v>
      </c>
      <c r="H139" s="148">
        <v>377.5</v>
      </c>
      <c r="I139" s="149"/>
      <c r="J139" s="150">
        <f>ROUND(I139*H139,2)</f>
        <v>0</v>
      </c>
      <c r="K139" s="151"/>
      <c r="L139" s="32"/>
      <c r="M139" s="152" t="s">
        <v>1</v>
      </c>
      <c r="N139" s="153" t="s">
        <v>38</v>
      </c>
      <c r="O139" s="57"/>
      <c r="P139" s="154">
        <f>O139*H139</f>
        <v>0</v>
      </c>
      <c r="Q139" s="154">
        <v>9.1999999999999998E-2</v>
      </c>
      <c r="R139" s="154">
        <f>Q139*H139</f>
        <v>34.729999999999997</v>
      </c>
      <c r="S139" s="154">
        <v>0</v>
      </c>
      <c r="T139" s="15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6" t="s">
        <v>128</v>
      </c>
      <c r="AT139" s="156" t="s">
        <v>124</v>
      </c>
      <c r="AU139" s="156" t="s">
        <v>83</v>
      </c>
      <c r="AY139" s="16" t="s">
        <v>122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6" t="s">
        <v>81</v>
      </c>
      <c r="BK139" s="157">
        <f>ROUND(I139*H139,2)</f>
        <v>0</v>
      </c>
      <c r="BL139" s="16" t="s">
        <v>128</v>
      </c>
      <c r="BM139" s="156" t="s">
        <v>255</v>
      </c>
    </row>
    <row r="140" spans="1:65" s="2" customFormat="1" ht="19.5">
      <c r="A140" s="31"/>
      <c r="B140" s="32"/>
      <c r="C140" s="31"/>
      <c r="D140" s="158" t="s">
        <v>130</v>
      </c>
      <c r="E140" s="31"/>
      <c r="F140" s="159" t="s">
        <v>164</v>
      </c>
      <c r="G140" s="31"/>
      <c r="H140" s="31"/>
      <c r="I140" s="160"/>
      <c r="J140" s="31"/>
      <c r="K140" s="31"/>
      <c r="L140" s="32"/>
      <c r="M140" s="161"/>
      <c r="N140" s="162"/>
      <c r="O140" s="57"/>
      <c r="P140" s="57"/>
      <c r="Q140" s="57"/>
      <c r="R140" s="57"/>
      <c r="S140" s="57"/>
      <c r="T140" s="58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6" t="s">
        <v>130</v>
      </c>
      <c r="AU140" s="16" t="s">
        <v>83</v>
      </c>
    </row>
    <row r="141" spans="1:65" s="2" customFormat="1">
      <c r="A141" s="31"/>
      <c r="B141" s="32"/>
      <c r="C141" s="31"/>
      <c r="D141" s="163" t="s">
        <v>132</v>
      </c>
      <c r="E141" s="31"/>
      <c r="F141" s="164" t="s">
        <v>165</v>
      </c>
      <c r="G141" s="31"/>
      <c r="H141" s="31"/>
      <c r="I141" s="160"/>
      <c r="J141" s="31"/>
      <c r="K141" s="31"/>
      <c r="L141" s="32"/>
      <c r="M141" s="161"/>
      <c r="N141" s="162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132</v>
      </c>
      <c r="AU141" s="16" t="s">
        <v>83</v>
      </c>
    </row>
    <row r="142" spans="1:65" s="2" customFormat="1" ht="24.2" customHeight="1">
      <c r="A142" s="31"/>
      <c r="B142" s="143"/>
      <c r="C142" s="144" t="s">
        <v>178</v>
      </c>
      <c r="D142" s="144" t="s">
        <v>124</v>
      </c>
      <c r="E142" s="145" t="s">
        <v>167</v>
      </c>
      <c r="F142" s="146" t="s">
        <v>168</v>
      </c>
      <c r="G142" s="147" t="s">
        <v>127</v>
      </c>
      <c r="H142" s="148">
        <v>377.5</v>
      </c>
      <c r="I142" s="149"/>
      <c r="J142" s="150">
        <f>ROUND(I142*H142,2)</f>
        <v>0</v>
      </c>
      <c r="K142" s="151"/>
      <c r="L142" s="32"/>
      <c r="M142" s="152" t="s">
        <v>1</v>
      </c>
      <c r="N142" s="153" t="s">
        <v>38</v>
      </c>
      <c r="O142" s="57"/>
      <c r="P142" s="154">
        <f>O142*H142</f>
        <v>0</v>
      </c>
      <c r="Q142" s="154">
        <v>0.46</v>
      </c>
      <c r="R142" s="154">
        <f>Q142*H142</f>
        <v>173.65</v>
      </c>
      <c r="S142" s="154">
        <v>0</v>
      </c>
      <c r="T142" s="155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6" t="s">
        <v>128</v>
      </c>
      <c r="AT142" s="156" t="s">
        <v>124</v>
      </c>
      <c r="AU142" s="156" t="s">
        <v>83</v>
      </c>
      <c r="AY142" s="16" t="s">
        <v>122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6" t="s">
        <v>81</v>
      </c>
      <c r="BK142" s="157">
        <f>ROUND(I142*H142,2)</f>
        <v>0</v>
      </c>
      <c r="BL142" s="16" t="s">
        <v>128</v>
      </c>
      <c r="BM142" s="156" t="s">
        <v>256</v>
      </c>
    </row>
    <row r="143" spans="1:65" s="2" customFormat="1" ht="19.5">
      <c r="A143" s="31"/>
      <c r="B143" s="32"/>
      <c r="C143" s="31"/>
      <c r="D143" s="158" t="s">
        <v>130</v>
      </c>
      <c r="E143" s="31"/>
      <c r="F143" s="159" t="s">
        <v>170</v>
      </c>
      <c r="G143" s="31"/>
      <c r="H143" s="31"/>
      <c r="I143" s="160"/>
      <c r="J143" s="31"/>
      <c r="K143" s="31"/>
      <c r="L143" s="32"/>
      <c r="M143" s="161"/>
      <c r="N143" s="162"/>
      <c r="O143" s="57"/>
      <c r="P143" s="57"/>
      <c r="Q143" s="57"/>
      <c r="R143" s="57"/>
      <c r="S143" s="57"/>
      <c r="T143" s="58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6" t="s">
        <v>130</v>
      </c>
      <c r="AU143" s="16" t="s">
        <v>83</v>
      </c>
    </row>
    <row r="144" spans="1:65" s="2" customFormat="1">
      <c r="A144" s="31"/>
      <c r="B144" s="32"/>
      <c r="C144" s="31"/>
      <c r="D144" s="163" t="s">
        <v>132</v>
      </c>
      <c r="E144" s="31"/>
      <c r="F144" s="164" t="s">
        <v>171</v>
      </c>
      <c r="G144" s="31"/>
      <c r="H144" s="31"/>
      <c r="I144" s="160"/>
      <c r="J144" s="31"/>
      <c r="K144" s="31"/>
      <c r="L144" s="32"/>
      <c r="M144" s="161"/>
      <c r="N144" s="162"/>
      <c r="O144" s="57"/>
      <c r="P144" s="57"/>
      <c r="Q144" s="57"/>
      <c r="R144" s="57"/>
      <c r="S144" s="57"/>
      <c r="T144" s="58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6" t="s">
        <v>132</v>
      </c>
      <c r="AU144" s="16" t="s">
        <v>83</v>
      </c>
    </row>
    <row r="145" spans="1:65" s="2" customFormat="1" ht="33" customHeight="1">
      <c r="A145" s="31"/>
      <c r="B145" s="143"/>
      <c r="C145" s="144" t="s">
        <v>192</v>
      </c>
      <c r="D145" s="144" t="s">
        <v>124</v>
      </c>
      <c r="E145" s="145" t="s">
        <v>173</v>
      </c>
      <c r="F145" s="146" t="s">
        <v>174</v>
      </c>
      <c r="G145" s="147" t="s">
        <v>127</v>
      </c>
      <c r="H145" s="148">
        <v>377.5</v>
      </c>
      <c r="I145" s="149"/>
      <c r="J145" s="150">
        <f>ROUND(I145*H145,2)</f>
        <v>0</v>
      </c>
      <c r="K145" s="151"/>
      <c r="L145" s="32"/>
      <c r="M145" s="152" t="s">
        <v>1</v>
      </c>
      <c r="N145" s="153" t="s">
        <v>38</v>
      </c>
      <c r="O145" s="57"/>
      <c r="P145" s="154">
        <f>O145*H145</f>
        <v>0</v>
      </c>
      <c r="Q145" s="154">
        <v>8.9219999999999994E-2</v>
      </c>
      <c r="R145" s="154">
        <f>Q145*H145</f>
        <v>33.680549999999997</v>
      </c>
      <c r="S145" s="154">
        <v>0</v>
      </c>
      <c r="T145" s="155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6" t="s">
        <v>128</v>
      </c>
      <c r="AT145" s="156" t="s">
        <v>124</v>
      </c>
      <c r="AU145" s="156" t="s">
        <v>83</v>
      </c>
      <c r="AY145" s="16" t="s">
        <v>122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6" t="s">
        <v>81</v>
      </c>
      <c r="BK145" s="157">
        <f>ROUND(I145*H145,2)</f>
        <v>0</v>
      </c>
      <c r="BL145" s="16" t="s">
        <v>128</v>
      </c>
      <c r="BM145" s="156" t="s">
        <v>257</v>
      </c>
    </row>
    <row r="146" spans="1:65" s="2" customFormat="1" ht="48.75">
      <c r="A146" s="31"/>
      <c r="B146" s="32"/>
      <c r="C146" s="31"/>
      <c r="D146" s="158" t="s">
        <v>130</v>
      </c>
      <c r="E146" s="31"/>
      <c r="F146" s="159" t="s">
        <v>176</v>
      </c>
      <c r="G146" s="31"/>
      <c r="H146" s="31"/>
      <c r="I146" s="160"/>
      <c r="J146" s="31"/>
      <c r="K146" s="31"/>
      <c r="L146" s="32"/>
      <c r="M146" s="161"/>
      <c r="N146" s="162"/>
      <c r="O146" s="57"/>
      <c r="P146" s="57"/>
      <c r="Q146" s="57"/>
      <c r="R146" s="57"/>
      <c r="S146" s="57"/>
      <c r="T146" s="58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6" t="s">
        <v>130</v>
      </c>
      <c r="AU146" s="16" t="s">
        <v>83</v>
      </c>
    </row>
    <row r="147" spans="1:65" s="2" customFormat="1">
      <c r="A147" s="31"/>
      <c r="B147" s="32"/>
      <c r="C147" s="31"/>
      <c r="D147" s="163" t="s">
        <v>132</v>
      </c>
      <c r="E147" s="31"/>
      <c r="F147" s="164" t="s">
        <v>177</v>
      </c>
      <c r="G147" s="31"/>
      <c r="H147" s="31"/>
      <c r="I147" s="160"/>
      <c r="J147" s="31"/>
      <c r="K147" s="31"/>
      <c r="L147" s="32"/>
      <c r="M147" s="161"/>
      <c r="N147" s="162"/>
      <c r="O147" s="57"/>
      <c r="P147" s="57"/>
      <c r="Q147" s="57"/>
      <c r="R147" s="57"/>
      <c r="S147" s="57"/>
      <c r="T147" s="58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6" t="s">
        <v>132</v>
      </c>
      <c r="AU147" s="16" t="s">
        <v>83</v>
      </c>
    </row>
    <row r="148" spans="1:65" s="2" customFormat="1" ht="16.5" customHeight="1">
      <c r="A148" s="31"/>
      <c r="B148" s="143"/>
      <c r="C148" s="181" t="s">
        <v>198</v>
      </c>
      <c r="D148" s="181" t="s">
        <v>179</v>
      </c>
      <c r="E148" s="182" t="s">
        <v>180</v>
      </c>
      <c r="F148" s="183" t="s">
        <v>181</v>
      </c>
      <c r="G148" s="184" t="s">
        <v>127</v>
      </c>
      <c r="H148" s="185">
        <v>268</v>
      </c>
      <c r="I148" s="186"/>
      <c r="J148" s="187">
        <f>ROUND(I148*H148,2)</f>
        <v>0</v>
      </c>
      <c r="K148" s="188"/>
      <c r="L148" s="189"/>
      <c r="M148" s="190" t="s">
        <v>1</v>
      </c>
      <c r="N148" s="191" t="s">
        <v>38</v>
      </c>
      <c r="O148" s="57"/>
      <c r="P148" s="154">
        <f>O148*H148</f>
        <v>0</v>
      </c>
      <c r="Q148" s="154">
        <v>0.13100000000000001</v>
      </c>
      <c r="R148" s="154">
        <f>Q148*H148</f>
        <v>35.108000000000004</v>
      </c>
      <c r="S148" s="154">
        <v>0</v>
      </c>
      <c r="T148" s="155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6" t="s">
        <v>178</v>
      </c>
      <c r="AT148" s="156" t="s">
        <v>179</v>
      </c>
      <c r="AU148" s="156" t="s">
        <v>83</v>
      </c>
      <c r="AY148" s="16" t="s">
        <v>122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6" t="s">
        <v>81</v>
      </c>
      <c r="BK148" s="157">
        <f>ROUND(I148*H148,2)</f>
        <v>0</v>
      </c>
      <c r="BL148" s="16" t="s">
        <v>128</v>
      </c>
      <c r="BM148" s="156" t="s">
        <v>258</v>
      </c>
    </row>
    <row r="149" spans="1:65" s="2" customFormat="1">
      <c r="A149" s="31"/>
      <c r="B149" s="32"/>
      <c r="C149" s="31"/>
      <c r="D149" s="158" t="s">
        <v>130</v>
      </c>
      <c r="E149" s="31"/>
      <c r="F149" s="159" t="s">
        <v>181</v>
      </c>
      <c r="G149" s="31"/>
      <c r="H149" s="31"/>
      <c r="I149" s="160"/>
      <c r="J149" s="31"/>
      <c r="K149" s="31"/>
      <c r="L149" s="32"/>
      <c r="M149" s="161"/>
      <c r="N149" s="162"/>
      <c r="O149" s="57"/>
      <c r="P149" s="57"/>
      <c r="Q149" s="57"/>
      <c r="R149" s="57"/>
      <c r="S149" s="57"/>
      <c r="T149" s="58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6" t="s">
        <v>130</v>
      </c>
      <c r="AU149" s="16" t="s">
        <v>83</v>
      </c>
    </row>
    <row r="150" spans="1:65" s="2" customFormat="1" ht="19.5">
      <c r="A150" s="31"/>
      <c r="B150" s="32"/>
      <c r="C150" s="31"/>
      <c r="D150" s="158" t="s">
        <v>183</v>
      </c>
      <c r="E150" s="31"/>
      <c r="F150" s="192" t="s">
        <v>184</v>
      </c>
      <c r="G150" s="31"/>
      <c r="H150" s="31"/>
      <c r="I150" s="160"/>
      <c r="J150" s="31"/>
      <c r="K150" s="31"/>
      <c r="L150" s="32"/>
      <c r="M150" s="161"/>
      <c r="N150" s="162"/>
      <c r="O150" s="57"/>
      <c r="P150" s="57"/>
      <c r="Q150" s="57"/>
      <c r="R150" s="57"/>
      <c r="S150" s="57"/>
      <c r="T150" s="58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6" t="s">
        <v>183</v>
      </c>
      <c r="AU150" s="16" t="s">
        <v>83</v>
      </c>
    </row>
    <row r="151" spans="1:65" s="13" customFormat="1">
      <c r="B151" s="165"/>
      <c r="D151" s="158" t="s">
        <v>134</v>
      </c>
      <c r="F151" s="167" t="s">
        <v>259</v>
      </c>
      <c r="H151" s="168">
        <v>268</v>
      </c>
      <c r="I151" s="169"/>
      <c r="L151" s="165"/>
      <c r="M151" s="170"/>
      <c r="N151" s="171"/>
      <c r="O151" s="171"/>
      <c r="P151" s="171"/>
      <c r="Q151" s="171"/>
      <c r="R151" s="171"/>
      <c r="S151" s="171"/>
      <c r="T151" s="172"/>
      <c r="AT151" s="166" t="s">
        <v>134</v>
      </c>
      <c r="AU151" s="166" t="s">
        <v>83</v>
      </c>
      <c r="AV151" s="13" t="s">
        <v>83</v>
      </c>
      <c r="AW151" s="13" t="s">
        <v>3</v>
      </c>
      <c r="AX151" s="13" t="s">
        <v>81</v>
      </c>
      <c r="AY151" s="166" t="s">
        <v>122</v>
      </c>
    </row>
    <row r="152" spans="1:65" s="2" customFormat="1" ht="21.75" customHeight="1">
      <c r="A152" s="31"/>
      <c r="B152" s="143"/>
      <c r="C152" s="181" t="s">
        <v>205</v>
      </c>
      <c r="D152" s="181" t="s">
        <v>179</v>
      </c>
      <c r="E152" s="182" t="s">
        <v>260</v>
      </c>
      <c r="F152" s="183" t="s">
        <v>261</v>
      </c>
      <c r="G152" s="184" t="s">
        <v>127</v>
      </c>
      <c r="H152" s="185">
        <v>128</v>
      </c>
      <c r="I152" s="186"/>
      <c r="J152" s="187">
        <f>ROUND(I152*H152,2)</f>
        <v>0</v>
      </c>
      <c r="K152" s="188"/>
      <c r="L152" s="189"/>
      <c r="M152" s="190" t="s">
        <v>1</v>
      </c>
      <c r="N152" s="191" t="s">
        <v>38</v>
      </c>
      <c r="O152" s="57"/>
      <c r="P152" s="154">
        <f>O152*H152</f>
        <v>0</v>
      </c>
      <c r="Q152" s="154">
        <v>0.17599999999999999</v>
      </c>
      <c r="R152" s="154">
        <f>Q152*H152</f>
        <v>22.527999999999999</v>
      </c>
      <c r="S152" s="154">
        <v>0</v>
      </c>
      <c r="T152" s="155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6" t="s">
        <v>178</v>
      </c>
      <c r="AT152" s="156" t="s">
        <v>179</v>
      </c>
      <c r="AU152" s="156" t="s">
        <v>83</v>
      </c>
      <c r="AY152" s="16" t="s">
        <v>122</v>
      </c>
      <c r="BE152" s="157">
        <f>IF(N152="základní",J152,0)</f>
        <v>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6" t="s">
        <v>81</v>
      </c>
      <c r="BK152" s="157">
        <f>ROUND(I152*H152,2)</f>
        <v>0</v>
      </c>
      <c r="BL152" s="16" t="s">
        <v>128</v>
      </c>
      <c r="BM152" s="156" t="s">
        <v>262</v>
      </c>
    </row>
    <row r="153" spans="1:65" s="2" customFormat="1">
      <c r="A153" s="31"/>
      <c r="B153" s="32"/>
      <c r="C153" s="31"/>
      <c r="D153" s="158" t="s">
        <v>130</v>
      </c>
      <c r="E153" s="31"/>
      <c r="F153" s="159" t="s">
        <v>261</v>
      </c>
      <c r="G153" s="31"/>
      <c r="H153" s="31"/>
      <c r="I153" s="160"/>
      <c r="J153" s="31"/>
      <c r="K153" s="31"/>
      <c r="L153" s="32"/>
      <c r="M153" s="161"/>
      <c r="N153" s="162"/>
      <c r="O153" s="57"/>
      <c r="P153" s="57"/>
      <c r="Q153" s="57"/>
      <c r="R153" s="57"/>
      <c r="S153" s="57"/>
      <c r="T153" s="58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6" t="s">
        <v>130</v>
      </c>
      <c r="AU153" s="16" t="s">
        <v>83</v>
      </c>
    </row>
    <row r="154" spans="1:65" s="2" customFormat="1" ht="19.5">
      <c r="A154" s="31"/>
      <c r="B154" s="32"/>
      <c r="C154" s="31"/>
      <c r="D154" s="158" t="s">
        <v>183</v>
      </c>
      <c r="E154" s="31"/>
      <c r="F154" s="192" t="s">
        <v>263</v>
      </c>
      <c r="G154" s="31"/>
      <c r="H154" s="31"/>
      <c r="I154" s="160"/>
      <c r="J154" s="31"/>
      <c r="K154" s="31"/>
      <c r="L154" s="32"/>
      <c r="M154" s="161"/>
      <c r="N154" s="162"/>
      <c r="O154" s="57"/>
      <c r="P154" s="57"/>
      <c r="Q154" s="57"/>
      <c r="R154" s="57"/>
      <c r="S154" s="57"/>
      <c r="T154" s="58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6" t="s">
        <v>183</v>
      </c>
      <c r="AU154" s="16" t="s">
        <v>83</v>
      </c>
    </row>
    <row r="155" spans="1:65" s="2" customFormat="1" ht="16.5" customHeight="1">
      <c r="A155" s="31"/>
      <c r="B155" s="143"/>
      <c r="C155" s="144" t="s">
        <v>212</v>
      </c>
      <c r="D155" s="144" t="s">
        <v>124</v>
      </c>
      <c r="E155" s="145" t="s">
        <v>187</v>
      </c>
      <c r="F155" s="146" t="s">
        <v>188</v>
      </c>
      <c r="G155" s="147" t="s">
        <v>148</v>
      </c>
      <c r="H155" s="148">
        <v>194</v>
      </c>
      <c r="I155" s="149"/>
      <c r="J155" s="150">
        <f>ROUND(I155*H155,2)</f>
        <v>0</v>
      </c>
      <c r="K155" s="151"/>
      <c r="L155" s="32"/>
      <c r="M155" s="152" t="s">
        <v>1</v>
      </c>
      <c r="N155" s="153" t="s">
        <v>38</v>
      </c>
      <c r="O155" s="57"/>
      <c r="P155" s="154">
        <f>O155*H155</f>
        <v>0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6" t="s">
        <v>128</v>
      </c>
      <c r="AT155" s="156" t="s">
        <v>124</v>
      </c>
      <c r="AU155" s="156" t="s">
        <v>83</v>
      </c>
      <c r="AY155" s="16" t="s">
        <v>122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6" t="s">
        <v>81</v>
      </c>
      <c r="BK155" s="157">
        <f>ROUND(I155*H155,2)</f>
        <v>0</v>
      </c>
      <c r="BL155" s="16" t="s">
        <v>128</v>
      </c>
      <c r="BM155" s="156" t="s">
        <v>264</v>
      </c>
    </row>
    <row r="156" spans="1:65" s="2" customFormat="1">
      <c r="A156" s="31"/>
      <c r="B156" s="32"/>
      <c r="C156" s="31"/>
      <c r="D156" s="158" t="s">
        <v>130</v>
      </c>
      <c r="E156" s="31"/>
      <c r="F156" s="159" t="s">
        <v>188</v>
      </c>
      <c r="G156" s="31"/>
      <c r="H156" s="31"/>
      <c r="I156" s="160"/>
      <c r="J156" s="31"/>
      <c r="K156" s="31"/>
      <c r="L156" s="32"/>
      <c r="M156" s="161"/>
      <c r="N156" s="162"/>
      <c r="O156" s="57"/>
      <c r="P156" s="57"/>
      <c r="Q156" s="57"/>
      <c r="R156" s="57"/>
      <c r="S156" s="57"/>
      <c r="T156" s="58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6" t="s">
        <v>130</v>
      </c>
      <c r="AU156" s="16" t="s">
        <v>83</v>
      </c>
    </row>
    <row r="157" spans="1:65" s="12" customFormat="1" ht="22.9" customHeight="1">
      <c r="B157" s="130"/>
      <c r="D157" s="131" t="s">
        <v>72</v>
      </c>
      <c r="E157" s="141" t="s">
        <v>186</v>
      </c>
      <c r="F157" s="141" t="s">
        <v>191</v>
      </c>
      <c r="I157" s="133"/>
      <c r="J157" s="142">
        <f>BK157</f>
        <v>0</v>
      </c>
      <c r="L157" s="130"/>
      <c r="M157" s="135"/>
      <c r="N157" s="136"/>
      <c r="O157" s="136"/>
      <c r="P157" s="137">
        <f>SUM(P158:P160)</f>
        <v>0</v>
      </c>
      <c r="Q157" s="136"/>
      <c r="R157" s="137">
        <f>SUM(R158:R160)</f>
        <v>30.147600000000001</v>
      </c>
      <c r="S157" s="136"/>
      <c r="T157" s="138">
        <f>SUM(T158:T160)</f>
        <v>0</v>
      </c>
      <c r="AR157" s="131" t="s">
        <v>81</v>
      </c>
      <c r="AT157" s="139" t="s">
        <v>72</v>
      </c>
      <c r="AU157" s="139" t="s">
        <v>81</v>
      </c>
      <c r="AY157" s="131" t="s">
        <v>122</v>
      </c>
      <c r="BK157" s="140">
        <f>SUM(BK158:BK160)</f>
        <v>0</v>
      </c>
    </row>
    <row r="158" spans="1:65" s="2" customFormat="1" ht="33" customHeight="1">
      <c r="A158" s="31"/>
      <c r="B158" s="143"/>
      <c r="C158" s="144" t="s">
        <v>128</v>
      </c>
      <c r="D158" s="144" t="s">
        <v>124</v>
      </c>
      <c r="E158" s="145" t="s">
        <v>265</v>
      </c>
      <c r="F158" s="146" t="s">
        <v>266</v>
      </c>
      <c r="G158" s="147" t="s">
        <v>148</v>
      </c>
      <c r="H158" s="148">
        <v>194</v>
      </c>
      <c r="I158" s="149"/>
      <c r="J158" s="150">
        <f>ROUND(I158*H158,2)</f>
        <v>0</v>
      </c>
      <c r="K158" s="151"/>
      <c r="L158" s="32"/>
      <c r="M158" s="152" t="s">
        <v>1</v>
      </c>
      <c r="N158" s="153" t="s">
        <v>38</v>
      </c>
      <c r="O158" s="57"/>
      <c r="P158" s="154">
        <f>O158*H158</f>
        <v>0</v>
      </c>
      <c r="Q158" s="154">
        <v>0.15540000000000001</v>
      </c>
      <c r="R158" s="154">
        <f>Q158*H158</f>
        <v>30.147600000000001</v>
      </c>
      <c r="S158" s="154">
        <v>0</v>
      </c>
      <c r="T158" s="155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6" t="s">
        <v>128</v>
      </c>
      <c r="AT158" s="156" t="s">
        <v>124</v>
      </c>
      <c r="AU158" s="156" t="s">
        <v>83</v>
      </c>
      <c r="AY158" s="16" t="s">
        <v>122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6" t="s">
        <v>81</v>
      </c>
      <c r="BK158" s="157">
        <f>ROUND(I158*H158,2)</f>
        <v>0</v>
      </c>
      <c r="BL158" s="16" t="s">
        <v>128</v>
      </c>
      <c r="BM158" s="156" t="s">
        <v>267</v>
      </c>
    </row>
    <row r="159" spans="1:65" s="2" customFormat="1" ht="29.25">
      <c r="A159" s="31"/>
      <c r="B159" s="32"/>
      <c r="C159" s="31"/>
      <c r="D159" s="158" t="s">
        <v>130</v>
      </c>
      <c r="E159" s="31"/>
      <c r="F159" s="159" t="s">
        <v>268</v>
      </c>
      <c r="G159" s="31"/>
      <c r="H159" s="31"/>
      <c r="I159" s="160"/>
      <c r="J159" s="31"/>
      <c r="K159" s="31"/>
      <c r="L159" s="32"/>
      <c r="M159" s="161"/>
      <c r="N159" s="162"/>
      <c r="O159" s="57"/>
      <c r="P159" s="57"/>
      <c r="Q159" s="57"/>
      <c r="R159" s="57"/>
      <c r="S159" s="57"/>
      <c r="T159" s="58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6" t="s">
        <v>130</v>
      </c>
      <c r="AU159" s="16" t="s">
        <v>83</v>
      </c>
    </row>
    <row r="160" spans="1:65" s="2" customFormat="1">
      <c r="A160" s="31"/>
      <c r="B160" s="32"/>
      <c r="C160" s="31"/>
      <c r="D160" s="163" t="s">
        <v>132</v>
      </c>
      <c r="E160" s="31"/>
      <c r="F160" s="164" t="s">
        <v>269</v>
      </c>
      <c r="G160" s="31"/>
      <c r="H160" s="31"/>
      <c r="I160" s="160"/>
      <c r="J160" s="31"/>
      <c r="K160" s="31"/>
      <c r="L160" s="32"/>
      <c r="M160" s="161"/>
      <c r="N160" s="162"/>
      <c r="O160" s="57"/>
      <c r="P160" s="57"/>
      <c r="Q160" s="57"/>
      <c r="R160" s="57"/>
      <c r="S160" s="57"/>
      <c r="T160" s="58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6" t="s">
        <v>132</v>
      </c>
      <c r="AU160" s="16" t="s">
        <v>83</v>
      </c>
    </row>
    <row r="161" spans="1:65" s="12" customFormat="1" ht="22.9" customHeight="1">
      <c r="B161" s="130"/>
      <c r="D161" s="131" t="s">
        <v>72</v>
      </c>
      <c r="E161" s="141" t="s">
        <v>203</v>
      </c>
      <c r="F161" s="141" t="s">
        <v>204</v>
      </c>
      <c r="I161" s="133"/>
      <c r="J161" s="142">
        <f>BK161</f>
        <v>0</v>
      </c>
      <c r="L161" s="130"/>
      <c r="M161" s="135"/>
      <c r="N161" s="136"/>
      <c r="O161" s="136"/>
      <c r="P161" s="137">
        <f>SUM(P162:P172)</f>
        <v>0</v>
      </c>
      <c r="Q161" s="136"/>
      <c r="R161" s="137">
        <f>SUM(R162:R172)</f>
        <v>0</v>
      </c>
      <c r="S161" s="136"/>
      <c r="T161" s="138">
        <f>SUM(T162:T172)</f>
        <v>0</v>
      </c>
      <c r="AR161" s="131" t="s">
        <v>81</v>
      </c>
      <c r="AT161" s="139" t="s">
        <v>72</v>
      </c>
      <c r="AU161" s="139" t="s">
        <v>81</v>
      </c>
      <c r="AY161" s="131" t="s">
        <v>122</v>
      </c>
      <c r="BK161" s="140">
        <f>SUM(BK162:BK172)</f>
        <v>0</v>
      </c>
    </row>
    <row r="162" spans="1:65" s="2" customFormat="1" ht="44.25" customHeight="1">
      <c r="A162" s="31"/>
      <c r="B162" s="143"/>
      <c r="C162" s="144" t="s">
        <v>218</v>
      </c>
      <c r="D162" s="144" t="s">
        <v>124</v>
      </c>
      <c r="E162" s="145" t="s">
        <v>206</v>
      </c>
      <c r="F162" s="146" t="s">
        <v>207</v>
      </c>
      <c r="G162" s="147" t="s">
        <v>208</v>
      </c>
      <c r="H162" s="148">
        <v>237.28299999999999</v>
      </c>
      <c r="I162" s="149"/>
      <c r="J162" s="150">
        <f>ROUND(I162*H162,2)</f>
        <v>0</v>
      </c>
      <c r="K162" s="151"/>
      <c r="L162" s="32"/>
      <c r="M162" s="152" t="s">
        <v>1</v>
      </c>
      <c r="N162" s="153" t="s">
        <v>38</v>
      </c>
      <c r="O162" s="57"/>
      <c r="P162" s="154">
        <f>O162*H162</f>
        <v>0</v>
      </c>
      <c r="Q162" s="154">
        <v>0</v>
      </c>
      <c r="R162" s="154">
        <f>Q162*H162</f>
        <v>0</v>
      </c>
      <c r="S162" s="154">
        <v>0</v>
      </c>
      <c r="T162" s="155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6" t="s">
        <v>128</v>
      </c>
      <c r="AT162" s="156" t="s">
        <v>124</v>
      </c>
      <c r="AU162" s="156" t="s">
        <v>83</v>
      </c>
      <c r="AY162" s="16" t="s">
        <v>122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6" t="s">
        <v>81</v>
      </c>
      <c r="BK162" s="157">
        <f>ROUND(I162*H162,2)</f>
        <v>0</v>
      </c>
      <c r="BL162" s="16" t="s">
        <v>128</v>
      </c>
      <c r="BM162" s="156" t="s">
        <v>270</v>
      </c>
    </row>
    <row r="163" spans="1:65" s="2" customFormat="1" ht="29.25">
      <c r="A163" s="31"/>
      <c r="B163" s="32"/>
      <c r="C163" s="31"/>
      <c r="D163" s="158" t="s">
        <v>130</v>
      </c>
      <c r="E163" s="31"/>
      <c r="F163" s="159" t="s">
        <v>210</v>
      </c>
      <c r="G163" s="31"/>
      <c r="H163" s="31"/>
      <c r="I163" s="160"/>
      <c r="J163" s="31"/>
      <c r="K163" s="31"/>
      <c r="L163" s="32"/>
      <c r="M163" s="161"/>
      <c r="N163" s="162"/>
      <c r="O163" s="57"/>
      <c r="P163" s="57"/>
      <c r="Q163" s="57"/>
      <c r="R163" s="57"/>
      <c r="S163" s="57"/>
      <c r="T163" s="58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6" t="s">
        <v>130</v>
      </c>
      <c r="AU163" s="16" t="s">
        <v>83</v>
      </c>
    </row>
    <row r="164" spans="1:65" s="2" customFormat="1">
      <c r="A164" s="31"/>
      <c r="B164" s="32"/>
      <c r="C164" s="31"/>
      <c r="D164" s="163" t="s">
        <v>132</v>
      </c>
      <c r="E164" s="31"/>
      <c r="F164" s="164" t="s">
        <v>211</v>
      </c>
      <c r="G164" s="31"/>
      <c r="H164" s="31"/>
      <c r="I164" s="160"/>
      <c r="J164" s="31"/>
      <c r="K164" s="31"/>
      <c r="L164" s="32"/>
      <c r="M164" s="161"/>
      <c r="N164" s="162"/>
      <c r="O164" s="57"/>
      <c r="P164" s="57"/>
      <c r="Q164" s="57"/>
      <c r="R164" s="57"/>
      <c r="S164" s="57"/>
      <c r="T164" s="58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6" t="s">
        <v>132</v>
      </c>
      <c r="AU164" s="16" t="s">
        <v>83</v>
      </c>
    </row>
    <row r="165" spans="1:65" s="13" customFormat="1">
      <c r="B165" s="165"/>
      <c r="D165" s="158" t="s">
        <v>134</v>
      </c>
      <c r="E165" s="166" t="s">
        <v>1</v>
      </c>
      <c r="F165" s="167" t="s">
        <v>271</v>
      </c>
      <c r="H165" s="168">
        <v>237.28299999999999</v>
      </c>
      <c r="I165" s="169"/>
      <c r="L165" s="165"/>
      <c r="M165" s="170"/>
      <c r="N165" s="171"/>
      <c r="O165" s="171"/>
      <c r="P165" s="171"/>
      <c r="Q165" s="171"/>
      <c r="R165" s="171"/>
      <c r="S165" s="171"/>
      <c r="T165" s="172"/>
      <c r="AT165" s="166" t="s">
        <v>134</v>
      </c>
      <c r="AU165" s="166" t="s">
        <v>83</v>
      </c>
      <c r="AV165" s="13" t="s">
        <v>83</v>
      </c>
      <c r="AW165" s="13" t="s">
        <v>30</v>
      </c>
      <c r="AX165" s="13" t="s">
        <v>81</v>
      </c>
      <c r="AY165" s="166" t="s">
        <v>122</v>
      </c>
    </row>
    <row r="166" spans="1:65" s="2" customFormat="1" ht="21.75" customHeight="1">
      <c r="A166" s="31"/>
      <c r="B166" s="143"/>
      <c r="C166" s="144" t="s">
        <v>8</v>
      </c>
      <c r="D166" s="144" t="s">
        <v>124</v>
      </c>
      <c r="E166" s="145" t="s">
        <v>219</v>
      </c>
      <c r="F166" s="146" t="s">
        <v>220</v>
      </c>
      <c r="G166" s="147" t="s">
        <v>208</v>
      </c>
      <c r="H166" s="148">
        <v>237.28299999999999</v>
      </c>
      <c r="I166" s="149"/>
      <c r="J166" s="150">
        <f>ROUND(I166*H166,2)</f>
        <v>0</v>
      </c>
      <c r="K166" s="151"/>
      <c r="L166" s="32"/>
      <c r="M166" s="152" t="s">
        <v>1</v>
      </c>
      <c r="N166" s="153" t="s">
        <v>38</v>
      </c>
      <c r="O166" s="57"/>
      <c r="P166" s="154">
        <f>O166*H166</f>
        <v>0</v>
      </c>
      <c r="Q166" s="154">
        <v>0</v>
      </c>
      <c r="R166" s="154">
        <f>Q166*H166</f>
        <v>0</v>
      </c>
      <c r="S166" s="154">
        <v>0</v>
      </c>
      <c r="T166" s="155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6" t="s">
        <v>128</v>
      </c>
      <c r="AT166" s="156" t="s">
        <v>124</v>
      </c>
      <c r="AU166" s="156" t="s">
        <v>83</v>
      </c>
      <c r="AY166" s="16" t="s">
        <v>122</v>
      </c>
      <c r="BE166" s="157">
        <f>IF(N166="základní",J166,0)</f>
        <v>0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6" t="s">
        <v>81</v>
      </c>
      <c r="BK166" s="157">
        <f>ROUND(I166*H166,2)</f>
        <v>0</v>
      </c>
      <c r="BL166" s="16" t="s">
        <v>128</v>
      </c>
      <c r="BM166" s="156" t="s">
        <v>272</v>
      </c>
    </row>
    <row r="167" spans="1:65" s="2" customFormat="1" ht="19.5">
      <c r="A167" s="31"/>
      <c r="B167" s="32"/>
      <c r="C167" s="31"/>
      <c r="D167" s="158" t="s">
        <v>130</v>
      </c>
      <c r="E167" s="31"/>
      <c r="F167" s="159" t="s">
        <v>222</v>
      </c>
      <c r="G167" s="31"/>
      <c r="H167" s="31"/>
      <c r="I167" s="160"/>
      <c r="J167" s="31"/>
      <c r="K167" s="31"/>
      <c r="L167" s="32"/>
      <c r="M167" s="161"/>
      <c r="N167" s="162"/>
      <c r="O167" s="57"/>
      <c r="P167" s="57"/>
      <c r="Q167" s="57"/>
      <c r="R167" s="57"/>
      <c r="S167" s="57"/>
      <c r="T167" s="58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6" t="s">
        <v>130</v>
      </c>
      <c r="AU167" s="16" t="s">
        <v>83</v>
      </c>
    </row>
    <row r="168" spans="1:65" s="2" customFormat="1">
      <c r="A168" s="31"/>
      <c r="B168" s="32"/>
      <c r="C168" s="31"/>
      <c r="D168" s="163" t="s">
        <v>132</v>
      </c>
      <c r="E168" s="31"/>
      <c r="F168" s="164" t="s">
        <v>223</v>
      </c>
      <c r="G168" s="31"/>
      <c r="H168" s="31"/>
      <c r="I168" s="160"/>
      <c r="J168" s="31"/>
      <c r="K168" s="31"/>
      <c r="L168" s="32"/>
      <c r="M168" s="161"/>
      <c r="N168" s="162"/>
      <c r="O168" s="57"/>
      <c r="P168" s="57"/>
      <c r="Q168" s="57"/>
      <c r="R168" s="57"/>
      <c r="S168" s="57"/>
      <c r="T168" s="58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6" t="s">
        <v>132</v>
      </c>
      <c r="AU168" s="16" t="s">
        <v>83</v>
      </c>
    </row>
    <row r="169" spans="1:65" s="2" customFormat="1" ht="24.2" customHeight="1">
      <c r="A169" s="31"/>
      <c r="B169" s="143"/>
      <c r="C169" s="144" t="s">
        <v>232</v>
      </c>
      <c r="D169" s="144" t="s">
        <v>124</v>
      </c>
      <c r="E169" s="145" t="s">
        <v>224</v>
      </c>
      <c r="F169" s="146" t="s">
        <v>225</v>
      </c>
      <c r="G169" s="147" t="s">
        <v>208</v>
      </c>
      <c r="H169" s="148">
        <v>1186.415</v>
      </c>
      <c r="I169" s="149"/>
      <c r="J169" s="150">
        <f>ROUND(I169*H169,2)</f>
        <v>0</v>
      </c>
      <c r="K169" s="151"/>
      <c r="L169" s="32"/>
      <c r="M169" s="152" t="s">
        <v>1</v>
      </c>
      <c r="N169" s="153" t="s">
        <v>38</v>
      </c>
      <c r="O169" s="57"/>
      <c r="P169" s="154">
        <f>O169*H169</f>
        <v>0</v>
      </c>
      <c r="Q169" s="154">
        <v>0</v>
      </c>
      <c r="R169" s="154">
        <f>Q169*H169</f>
        <v>0</v>
      </c>
      <c r="S169" s="154">
        <v>0</v>
      </c>
      <c r="T169" s="155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56" t="s">
        <v>128</v>
      </c>
      <c r="AT169" s="156" t="s">
        <v>124</v>
      </c>
      <c r="AU169" s="156" t="s">
        <v>83</v>
      </c>
      <c r="AY169" s="16" t="s">
        <v>122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6" t="s">
        <v>81</v>
      </c>
      <c r="BK169" s="157">
        <f>ROUND(I169*H169,2)</f>
        <v>0</v>
      </c>
      <c r="BL169" s="16" t="s">
        <v>128</v>
      </c>
      <c r="BM169" s="156" t="s">
        <v>273</v>
      </c>
    </row>
    <row r="170" spans="1:65" s="2" customFormat="1" ht="29.25">
      <c r="A170" s="31"/>
      <c r="B170" s="32"/>
      <c r="C170" s="31"/>
      <c r="D170" s="158" t="s">
        <v>130</v>
      </c>
      <c r="E170" s="31"/>
      <c r="F170" s="159" t="s">
        <v>227</v>
      </c>
      <c r="G170" s="31"/>
      <c r="H170" s="31"/>
      <c r="I170" s="160"/>
      <c r="J170" s="31"/>
      <c r="K170" s="31"/>
      <c r="L170" s="32"/>
      <c r="M170" s="161"/>
      <c r="N170" s="162"/>
      <c r="O170" s="57"/>
      <c r="P170" s="57"/>
      <c r="Q170" s="57"/>
      <c r="R170" s="57"/>
      <c r="S170" s="57"/>
      <c r="T170" s="58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6" t="s">
        <v>130</v>
      </c>
      <c r="AU170" s="16" t="s">
        <v>83</v>
      </c>
    </row>
    <row r="171" spans="1:65" s="2" customFormat="1">
      <c r="A171" s="31"/>
      <c r="B171" s="32"/>
      <c r="C171" s="31"/>
      <c r="D171" s="163" t="s">
        <v>132</v>
      </c>
      <c r="E171" s="31"/>
      <c r="F171" s="164" t="s">
        <v>228</v>
      </c>
      <c r="G171" s="31"/>
      <c r="H171" s="31"/>
      <c r="I171" s="160"/>
      <c r="J171" s="31"/>
      <c r="K171" s="31"/>
      <c r="L171" s="32"/>
      <c r="M171" s="161"/>
      <c r="N171" s="162"/>
      <c r="O171" s="57"/>
      <c r="P171" s="57"/>
      <c r="Q171" s="57"/>
      <c r="R171" s="57"/>
      <c r="S171" s="57"/>
      <c r="T171" s="58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6" t="s">
        <v>132</v>
      </c>
      <c r="AU171" s="16" t="s">
        <v>83</v>
      </c>
    </row>
    <row r="172" spans="1:65" s="13" customFormat="1">
      <c r="B172" s="165"/>
      <c r="D172" s="158" t="s">
        <v>134</v>
      </c>
      <c r="E172" s="166" t="s">
        <v>1</v>
      </c>
      <c r="F172" s="167" t="s">
        <v>274</v>
      </c>
      <c r="H172" s="168">
        <v>1186.415</v>
      </c>
      <c r="I172" s="169"/>
      <c r="L172" s="165"/>
      <c r="M172" s="170"/>
      <c r="N172" s="171"/>
      <c r="O172" s="171"/>
      <c r="P172" s="171"/>
      <c r="Q172" s="171"/>
      <c r="R172" s="171"/>
      <c r="S172" s="171"/>
      <c r="T172" s="172"/>
      <c r="AT172" s="166" t="s">
        <v>134</v>
      </c>
      <c r="AU172" s="166" t="s">
        <v>83</v>
      </c>
      <c r="AV172" s="13" t="s">
        <v>83</v>
      </c>
      <c r="AW172" s="13" t="s">
        <v>30</v>
      </c>
      <c r="AX172" s="13" t="s">
        <v>81</v>
      </c>
      <c r="AY172" s="166" t="s">
        <v>122</v>
      </c>
    </row>
    <row r="173" spans="1:65" s="12" customFormat="1" ht="22.9" customHeight="1">
      <c r="B173" s="130"/>
      <c r="D173" s="131" t="s">
        <v>72</v>
      </c>
      <c r="E173" s="141" t="s">
        <v>230</v>
      </c>
      <c r="F173" s="141" t="s">
        <v>231</v>
      </c>
      <c r="I173" s="133"/>
      <c r="J173" s="142">
        <f>BK173</f>
        <v>0</v>
      </c>
      <c r="L173" s="130"/>
      <c r="M173" s="135"/>
      <c r="N173" s="136"/>
      <c r="O173" s="136"/>
      <c r="P173" s="137">
        <f>SUM(P174:P180)</f>
        <v>0</v>
      </c>
      <c r="Q173" s="136"/>
      <c r="R173" s="137">
        <f>SUM(R174:R180)</f>
        <v>0</v>
      </c>
      <c r="S173" s="136"/>
      <c r="T173" s="138">
        <f>SUM(T174:T180)</f>
        <v>0</v>
      </c>
      <c r="AR173" s="131" t="s">
        <v>81</v>
      </c>
      <c r="AT173" s="139" t="s">
        <v>72</v>
      </c>
      <c r="AU173" s="139" t="s">
        <v>81</v>
      </c>
      <c r="AY173" s="131" t="s">
        <v>122</v>
      </c>
      <c r="BK173" s="140">
        <f>SUM(BK174:BK180)</f>
        <v>0</v>
      </c>
    </row>
    <row r="174" spans="1:65" s="2" customFormat="1" ht="24.2" customHeight="1">
      <c r="A174" s="31"/>
      <c r="B174" s="143"/>
      <c r="C174" s="144" t="s">
        <v>238</v>
      </c>
      <c r="D174" s="144" t="s">
        <v>124</v>
      </c>
      <c r="E174" s="145" t="s">
        <v>233</v>
      </c>
      <c r="F174" s="146" t="s">
        <v>234</v>
      </c>
      <c r="G174" s="147" t="s">
        <v>208</v>
      </c>
      <c r="H174" s="148">
        <v>344.78399999999999</v>
      </c>
      <c r="I174" s="149"/>
      <c r="J174" s="150">
        <f>ROUND(I174*H174,2)</f>
        <v>0</v>
      </c>
      <c r="K174" s="151"/>
      <c r="L174" s="32"/>
      <c r="M174" s="152" t="s">
        <v>1</v>
      </c>
      <c r="N174" s="153" t="s">
        <v>38</v>
      </c>
      <c r="O174" s="57"/>
      <c r="P174" s="154">
        <f>O174*H174</f>
        <v>0</v>
      </c>
      <c r="Q174" s="154">
        <v>0</v>
      </c>
      <c r="R174" s="154">
        <f>Q174*H174</f>
        <v>0</v>
      </c>
      <c r="S174" s="154">
        <v>0</v>
      </c>
      <c r="T174" s="155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6" t="s">
        <v>128</v>
      </c>
      <c r="AT174" s="156" t="s">
        <v>124</v>
      </c>
      <c r="AU174" s="156" t="s">
        <v>83</v>
      </c>
      <c r="AY174" s="16" t="s">
        <v>122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6" t="s">
        <v>81</v>
      </c>
      <c r="BK174" s="157">
        <f>ROUND(I174*H174,2)</f>
        <v>0</v>
      </c>
      <c r="BL174" s="16" t="s">
        <v>128</v>
      </c>
      <c r="BM174" s="156" t="s">
        <v>275</v>
      </c>
    </row>
    <row r="175" spans="1:65" s="2" customFormat="1" ht="19.5">
      <c r="A175" s="31"/>
      <c r="B175" s="32"/>
      <c r="C175" s="31"/>
      <c r="D175" s="158" t="s">
        <v>130</v>
      </c>
      <c r="E175" s="31"/>
      <c r="F175" s="159" t="s">
        <v>236</v>
      </c>
      <c r="G175" s="31"/>
      <c r="H175" s="31"/>
      <c r="I175" s="160"/>
      <c r="J175" s="31"/>
      <c r="K175" s="31"/>
      <c r="L175" s="32"/>
      <c r="M175" s="161"/>
      <c r="N175" s="162"/>
      <c r="O175" s="57"/>
      <c r="P175" s="57"/>
      <c r="Q175" s="57"/>
      <c r="R175" s="57"/>
      <c r="S175" s="57"/>
      <c r="T175" s="58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6" t="s">
        <v>130</v>
      </c>
      <c r="AU175" s="16" t="s">
        <v>83</v>
      </c>
    </row>
    <row r="176" spans="1:65" s="2" customFormat="1">
      <c r="A176" s="31"/>
      <c r="B176" s="32"/>
      <c r="C176" s="31"/>
      <c r="D176" s="163" t="s">
        <v>132</v>
      </c>
      <c r="E176" s="31"/>
      <c r="F176" s="164" t="s">
        <v>237</v>
      </c>
      <c r="G176" s="31"/>
      <c r="H176" s="31"/>
      <c r="I176" s="160"/>
      <c r="J176" s="31"/>
      <c r="K176" s="31"/>
      <c r="L176" s="32"/>
      <c r="M176" s="161"/>
      <c r="N176" s="162"/>
      <c r="O176" s="57"/>
      <c r="P176" s="57"/>
      <c r="Q176" s="57"/>
      <c r="R176" s="57"/>
      <c r="S176" s="57"/>
      <c r="T176" s="58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6" t="s">
        <v>132</v>
      </c>
      <c r="AU176" s="16" t="s">
        <v>83</v>
      </c>
    </row>
    <row r="177" spans="1:65" s="2" customFormat="1" ht="16.5" customHeight="1">
      <c r="A177" s="31"/>
      <c r="B177" s="143"/>
      <c r="C177" s="144" t="s">
        <v>243</v>
      </c>
      <c r="D177" s="144" t="s">
        <v>124</v>
      </c>
      <c r="E177" s="145" t="s">
        <v>239</v>
      </c>
      <c r="F177" s="146" t="s">
        <v>240</v>
      </c>
      <c r="G177" s="147" t="s">
        <v>241</v>
      </c>
      <c r="H177" s="148">
        <v>1</v>
      </c>
      <c r="I177" s="149"/>
      <c r="J177" s="150">
        <f>ROUND(I177*H177,2)</f>
        <v>0</v>
      </c>
      <c r="K177" s="151"/>
      <c r="L177" s="32"/>
      <c r="M177" s="152" t="s">
        <v>1</v>
      </c>
      <c r="N177" s="153" t="s">
        <v>38</v>
      </c>
      <c r="O177" s="57"/>
      <c r="P177" s="154">
        <f>O177*H177</f>
        <v>0</v>
      </c>
      <c r="Q177" s="154">
        <v>0</v>
      </c>
      <c r="R177" s="154">
        <f>Q177*H177</f>
        <v>0</v>
      </c>
      <c r="S177" s="154">
        <v>0</v>
      </c>
      <c r="T177" s="155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56" t="s">
        <v>128</v>
      </c>
      <c r="AT177" s="156" t="s">
        <v>124</v>
      </c>
      <c r="AU177" s="156" t="s">
        <v>83</v>
      </c>
      <c r="AY177" s="16" t="s">
        <v>122</v>
      </c>
      <c r="BE177" s="157">
        <f>IF(N177="základní",J177,0)</f>
        <v>0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6" t="s">
        <v>81</v>
      </c>
      <c r="BK177" s="157">
        <f>ROUND(I177*H177,2)</f>
        <v>0</v>
      </c>
      <c r="BL177" s="16" t="s">
        <v>128</v>
      </c>
      <c r="BM177" s="156" t="s">
        <v>276</v>
      </c>
    </row>
    <row r="178" spans="1:65" s="2" customFormat="1">
      <c r="A178" s="31"/>
      <c r="B178" s="32"/>
      <c r="C178" s="31"/>
      <c r="D178" s="158" t="s">
        <v>130</v>
      </c>
      <c r="E178" s="31"/>
      <c r="F178" s="159" t="s">
        <v>240</v>
      </c>
      <c r="G178" s="31"/>
      <c r="H178" s="31"/>
      <c r="I178" s="160"/>
      <c r="J178" s="31"/>
      <c r="K178" s="31"/>
      <c r="L178" s="32"/>
      <c r="M178" s="161"/>
      <c r="N178" s="162"/>
      <c r="O178" s="57"/>
      <c r="P178" s="57"/>
      <c r="Q178" s="57"/>
      <c r="R178" s="57"/>
      <c r="S178" s="57"/>
      <c r="T178" s="58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6" t="s">
        <v>130</v>
      </c>
      <c r="AU178" s="16" t="s">
        <v>83</v>
      </c>
    </row>
    <row r="179" spans="1:65" s="2" customFormat="1" ht="16.5" customHeight="1">
      <c r="A179" s="31"/>
      <c r="B179" s="143"/>
      <c r="C179" s="144" t="s">
        <v>277</v>
      </c>
      <c r="D179" s="144" t="s">
        <v>124</v>
      </c>
      <c r="E179" s="145" t="s">
        <v>244</v>
      </c>
      <c r="F179" s="146" t="s">
        <v>245</v>
      </c>
      <c r="G179" s="147" t="s">
        <v>241</v>
      </c>
      <c r="H179" s="148">
        <v>1</v>
      </c>
      <c r="I179" s="149"/>
      <c r="J179" s="150">
        <f>ROUND(I179*H179,2)</f>
        <v>0</v>
      </c>
      <c r="K179" s="151"/>
      <c r="L179" s="32"/>
      <c r="M179" s="152" t="s">
        <v>1</v>
      </c>
      <c r="N179" s="153" t="s">
        <v>38</v>
      </c>
      <c r="O179" s="57"/>
      <c r="P179" s="154">
        <f>O179*H179</f>
        <v>0</v>
      </c>
      <c r="Q179" s="154">
        <v>0</v>
      </c>
      <c r="R179" s="154">
        <f>Q179*H179</f>
        <v>0</v>
      </c>
      <c r="S179" s="154">
        <v>0</v>
      </c>
      <c r="T179" s="155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56" t="s">
        <v>128</v>
      </c>
      <c r="AT179" s="156" t="s">
        <v>124</v>
      </c>
      <c r="AU179" s="156" t="s">
        <v>83</v>
      </c>
      <c r="AY179" s="16" t="s">
        <v>122</v>
      </c>
      <c r="BE179" s="157">
        <f>IF(N179="základní",J179,0)</f>
        <v>0</v>
      </c>
      <c r="BF179" s="157">
        <f>IF(N179="snížená",J179,0)</f>
        <v>0</v>
      </c>
      <c r="BG179" s="157">
        <f>IF(N179="zákl. přenesená",J179,0)</f>
        <v>0</v>
      </c>
      <c r="BH179" s="157">
        <f>IF(N179="sníž. přenesená",J179,0)</f>
        <v>0</v>
      </c>
      <c r="BI179" s="157">
        <f>IF(N179="nulová",J179,0)</f>
        <v>0</v>
      </c>
      <c r="BJ179" s="16" t="s">
        <v>81</v>
      </c>
      <c r="BK179" s="157">
        <f>ROUND(I179*H179,2)</f>
        <v>0</v>
      </c>
      <c r="BL179" s="16" t="s">
        <v>128</v>
      </c>
      <c r="BM179" s="156" t="s">
        <v>278</v>
      </c>
    </row>
    <row r="180" spans="1:65" s="2" customFormat="1">
      <c r="A180" s="31"/>
      <c r="B180" s="32"/>
      <c r="C180" s="31"/>
      <c r="D180" s="158" t="s">
        <v>130</v>
      </c>
      <c r="E180" s="31"/>
      <c r="F180" s="159" t="s">
        <v>245</v>
      </c>
      <c r="G180" s="31"/>
      <c r="H180" s="31"/>
      <c r="I180" s="160"/>
      <c r="J180" s="31"/>
      <c r="K180" s="31"/>
      <c r="L180" s="32"/>
      <c r="M180" s="161"/>
      <c r="N180" s="162"/>
      <c r="O180" s="57"/>
      <c r="P180" s="57"/>
      <c r="Q180" s="57"/>
      <c r="R180" s="57"/>
      <c r="S180" s="57"/>
      <c r="T180" s="58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6" t="s">
        <v>130</v>
      </c>
      <c r="AU180" s="16" t="s">
        <v>83</v>
      </c>
    </row>
    <row r="181" spans="1:65" s="12" customFormat="1" ht="25.9" customHeight="1">
      <c r="B181" s="130"/>
      <c r="D181" s="131" t="s">
        <v>72</v>
      </c>
      <c r="E181" s="132" t="s">
        <v>179</v>
      </c>
      <c r="F181" s="132" t="s">
        <v>279</v>
      </c>
      <c r="I181" s="133"/>
      <c r="J181" s="134">
        <f>BK181</f>
        <v>0</v>
      </c>
      <c r="L181" s="130"/>
      <c r="M181" s="135"/>
      <c r="N181" s="136"/>
      <c r="O181" s="136"/>
      <c r="P181" s="137">
        <f>P182</f>
        <v>0</v>
      </c>
      <c r="Q181" s="136"/>
      <c r="R181" s="137">
        <f>R182</f>
        <v>14.93938</v>
      </c>
      <c r="S181" s="136"/>
      <c r="T181" s="138">
        <f>T182</f>
        <v>0</v>
      </c>
      <c r="AR181" s="131" t="s">
        <v>145</v>
      </c>
      <c r="AT181" s="139" t="s">
        <v>72</v>
      </c>
      <c r="AU181" s="139" t="s">
        <v>73</v>
      </c>
      <c r="AY181" s="131" t="s">
        <v>122</v>
      </c>
      <c r="BK181" s="140">
        <f>BK182</f>
        <v>0</v>
      </c>
    </row>
    <row r="182" spans="1:65" s="12" customFormat="1" ht="22.9" customHeight="1">
      <c r="B182" s="130"/>
      <c r="D182" s="131" t="s">
        <v>72</v>
      </c>
      <c r="E182" s="141" t="s">
        <v>280</v>
      </c>
      <c r="F182" s="141" t="s">
        <v>281</v>
      </c>
      <c r="I182" s="133"/>
      <c r="J182" s="142">
        <f>BK182</f>
        <v>0</v>
      </c>
      <c r="L182" s="130"/>
      <c r="M182" s="135"/>
      <c r="N182" s="136"/>
      <c r="O182" s="136"/>
      <c r="P182" s="137">
        <f>SUM(P183:P191)</f>
        <v>0</v>
      </c>
      <c r="Q182" s="136"/>
      <c r="R182" s="137">
        <f>SUM(R183:R191)</f>
        <v>14.93938</v>
      </c>
      <c r="S182" s="136"/>
      <c r="T182" s="138">
        <f>SUM(T183:T191)</f>
        <v>0</v>
      </c>
      <c r="AR182" s="131" t="s">
        <v>145</v>
      </c>
      <c r="AT182" s="139" t="s">
        <v>72</v>
      </c>
      <c r="AU182" s="139" t="s">
        <v>81</v>
      </c>
      <c r="AY182" s="131" t="s">
        <v>122</v>
      </c>
      <c r="BK182" s="140">
        <f>SUM(BK183:BK191)</f>
        <v>0</v>
      </c>
    </row>
    <row r="183" spans="1:65" s="2" customFormat="1" ht="21.75" customHeight="1">
      <c r="A183" s="31"/>
      <c r="B183" s="143"/>
      <c r="C183" s="181" t="s">
        <v>159</v>
      </c>
      <c r="D183" s="181" t="s">
        <v>179</v>
      </c>
      <c r="E183" s="182" t="s">
        <v>282</v>
      </c>
      <c r="F183" s="183" t="s">
        <v>283</v>
      </c>
      <c r="G183" s="184" t="s">
        <v>201</v>
      </c>
      <c r="H183" s="185">
        <v>145</v>
      </c>
      <c r="I183" s="186"/>
      <c r="J183" s="187">
        <f>ROUND(I183*H183,2)</f>
        <v>0</v>
      </c>
      <c r="K183" s="188"/>
      <c r="L183" s="189"/>
      <c r="M183" s="190" t="s">
        <v>1</v>
      </c>
      <c r="N183" s="191" t="s">
        <v>38</v>
      </c>
      <c r="O183" s="57"/>
      <c r="P183" s="154">
        <f>O183*H183</f>
        <v>0</v>
      </c>
      <c r="Q183" s="154">
        <v>0.08</v>
      </c>
      <c r="R183" s="154">
        <f>Q183*H183</f>
        <v>11.6</v>
      </c>
      <c r="S183" s="154">
        <v>0</v>
      </c>
      <c r="T183" s="155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6" t="s">
        <v>284</v>
      </c>
      <c r="AT183" s="156" t="s">
        <v>179</v>
      </c>
      <c r="AU183" s="156" t="s">
        <v>83</v>
      </c>
      <c r="AY183" s="16" t="s">
        <v>122</v>
      </c>
      <c r="BE183" s="157">
        <f>IF(N183="základní",J183,0)</f>
        <v>0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6" t="s">
        <v>81</v>
      </c>
      <c r="BK183" s="157">
        <f>ROUND(I183*H183,2)</f>
        <v>0</v>
      </c>
      <c r="BL183" s="16" t="s">
        <v>284</v>
      </c>
      <c r="BM183" s="156" t="s">
        <v>285</v>
      </c>
    </row>
    <row r="184" spans="1:65" s="2" customFormat="1">
      <c r="A184" s="31"/>
      <c r="B184" s="32"/>
      <c r="C184" s="31"/>
      <c r="D184" s="158" t="s">
        <v>130</v>
      </c>
      <c r="E184" s="31"/>
      <c r="F184" s="159" t="s">
        <v>283</v>
      </c>
      <c r="G184" s="31"/>
      <c r="H184" s="31"/>
      <c r="I184" s="160"/>
      <c r="J184" s="31"/>
      <c r="K184" s="31"/>
      <c r="L184" s="32"/>
      <c r="M184" s="161"/>
      <c r="N184" s="162"/>
      <c r="O184" s="57"/>
      <c r="P184" s="57"/>
      <c r="Q184" s="57"/>
      <c r="R184" s="57"/>
      <c r="S184" s="57"/>
      <c r="T184" s="58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6" t="s">
        <v>130</v>
      </c>
      <c r="AU184" s="16" t="s">
        <v>83</v>
      </c>
    </row>
    <row r="185" spans="1:65" s="2" customFormat="1" ht="19.5">
      <c r="A185" s="31"/>
      <c r="B185" s="32"/>
      <c r="C185" s="31"/>
      <c r="D185" s="158" t="s">
        <v>183</v>
      </c>
      <c r="E185" s="31"/>
      <c r="F185" s="192" t="s">
        <v>286</v>
      </c>
      <c r="G185" s="31"/>
      <c r="H185" s="31"/>
      <c r="I185" s="160"/>
      <c r="J185" s="31"/>
      <c r="K185" s="31"/>
      <c r="L185" s="32"/>
      <c r="M185" s="161"/>
      <c r="N185" s="162"/>
      <c r="O185" s="57"/>
      <c r="P185" s="57"/>
      <c r="Q185" s="57"/>
      <c r="R185" s="57"/>
      <c r="S185" s="57"/>
      <c r="T185" s="58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6" t="s">
        <v>183</v>
      </c>
      <c r="AU185" s="16" t="s">
        <v>83</v>
      </c>
    </row>
    <row r="186" spans="1:65" s="2" customFormat="1" ht="21.75" customHeight="1">
      <c r="A186" s="31"/>
      <c r="B186" s="143"/>
      <c r="C186" s="181" t="s">
        <v>166</v>
      </c>
      <c r="D186" s="181" t="s">
        <v>179</v>
      </c>
      <c r="E186" s="182" t="s">
        <v>287</v>
      </c>
      <c r="F186" s="183" t="s">
        <v>288</v>
      </c>
      <c r="G186" s="184" t="s">
        <v>201</v>
      </c>
      <c r="H186" s="185">
        <v>14</v>
      </c>
      <c r="I186" s="186"/>
      <c r="J186" s="187">
        <f>ROUND(I186*H186,2)</f>
        <v>0</v>
      </c>
      <c r="K186" s="188"/>
      <c r="L186" s="189"/>
      <c r="M186" s="190" t="s">
        <v>1</v>
      </c>
      <c r="N186" s="191" t="s">
        <v>38</v>
      </c>
      <c r="O186" s="57"/>
      <c r="P186" s="154">
        <f>O186*H186</f>
        <v>0</v>
      </c>
      <c r="Q186" s="154">
        <v>6.5670000000000006E-2</v>
      </c>
      <c r="R186" s="154">
        <f>Q186*H186</f>
        <v>0.91938000000000009</v>
      </c>
      <c r="S186" s="154">
        <v>0</v>
      </c>
      <c r="T186" s="155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6" t="s">
        <v>284</v>
      </c>
      <c r="AT186" s="156" t="s">
        <v>179</v>
      </c>
      <c r="AU186" s="156" t="s">
        <v>83</v>
      </c>
      <c r="AY186" s="16" t="s">
        <v>122</v>
      </c>
      <c r="BE186" s="157">
        <f>IF(N186="základní",J186,0)</f>
        <v>0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6" t="s">
        <v>81</v>
      </c>
      <c r="BK186" s="157">
        <f>ROUND(I186*H186,2)</f>
        <v>0</v>
      </c>
      <c r="BL186" s="16" t="s">
        <v>284</v>
      </c>
      <c r="BM186" s="156" t="s">
        <v>289</v>
      </c>
    </row>
    <row r="187" spans="1:65" s="2" customFormat="1">
      <c r="A187" s="31"/>
      <c r="B187" s="32"/>
      <c r="C187" s="31"/>
      <c r="D187" s="158" t="s">
        <v>130</v>
      </c>
      <c r="E187" s="31"/>
      <c r="F187" s="159" t="s">
        <v>288</v>
      </c>
      <c r="G187" s="31"/>
      <c r="H187" s="31"/>
      <c r="I187" s="160"/>
      <c r="J187" s="31"/>
      <c r="K187" s="31"/>
      <c r="L187" s="32"/>
      <c r="M187" s="161"/>
      <c r="N187" s="162"/>
      <c r="O187" s="57"/>
      <c r="P187" s="57"/>
      <c r="Q187" s="57"/>
      <c r="R187" s="57"/>
      <c r="S187" s="57"/>
      <c r="T187" s="58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6" t="s">
        <v>130</v>
      </c>
      <c r="AU187" s="16" t="s">
        <v>83</v>
      </c>
    </row>
    <row r="188" spans="1:65" s="2" customFormat="1" ht="19.5">
      <c r="A188" s="31"/>
      <c r="B188" s="32"/>
      <c r="C188" s="31"/>
      <c r="D188" s="158" t="s">
        <v>183</v>
      </c>
      <c r="E188" s="31"/>
      <c r="F188" s="192" t="s">
        <v>290</v>
      </c>
      <c r="G188" s="31"/>
      <c r="H188" s="31"/>
      <c r="I188" s="160"/>
      <c r="J188" s="31"/>
      <c r="K188" s="31"/>
      <c r="L188" s="32"/>
      <c r="M188" s="161"/>
      <c r="N188" s="162"/>
      <c r="O188" s="57"/>
      <c r="P188" s="57"/>
      <c r="Q188" s="57"/>
      <c r="R188" s="57"/>
      <c r="S188" s="57"/>
      <c r="T188" s="58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6" t="s">
        <v>183</v>
      </c>
      <c r="AU188" s="16" t="s">
        <v>83</v>
      </c>
    </row>
    <row r="189" spans="1:65" s="2" customFormat="1" ht="21.75" customHeight="1">
      <c r="A189" s="31"/>
      <c r="B189" s="143"/>
      <c r="C189" s="181" t="s">
        <v>172</v>
      </c>
      <c r="D189" s="181" t="s">
        <v>179</v>
      </c>
      <c r="E189" s="182" t="s">
        <v>291</v>
      </c>
      <c r="F189" s="183" t="s">
        <v>292</v>
      </c>
      <c r="G189" s="184" t="s">
        <v>201</v>
      </c>
      <c r="H189" s="185">
        <v>44</v>
      </c>
      <c r="I189" s="186"/>
      <c r="J189" s="187">
        <f>ROUND(I189*H189,2)</f>
        <v>0</v>
      </c>
      <c r="K189" s="188"/>
      <c r="L189" s="189"/>
      <c r="M189" s="190" t="s">
        <v>1</v>
      </c>
      <c r="N189" s="191" t="s">
        <v>38</v>
      </c>
      <c r="O189" s="57"/>
      <c r="P189" s="154">
        <f>O189*H189</f>
        <v>0</v>
      </c>
      <c r="Q189" s="154">
        <v>5.5E-2</v>
      </c>
      <c r="R189" s="154">
        <f>Q189*H189</f>
        <v>2.42</v>
      </c>
      <c r="S189" s="154">
        <v>0</v>
      </c>
      <c r="T189" s="155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56" t="s">
        <v>284</v>
      </c>
      <c r="AT189" s="156" t="s">
        <v>179</v>
      </c>
      <c r="AU189" s="156" t="s">
        <v>83</v>
      </c>
      <c r="AY189" s="16" t="s">
        <v>122</v>
      </c>
      <c r="BE189" s="157">
        <f>IF(N189="základní",J189,0)</f>
        <v>0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6" t="s">
        <v>81</v>
      </c>
      <c r="BK189" s="157">
        <f>ROUND(I189*H189,2)</f>
        <v>0</v>
      </c>
      <c r="BL189" s="16" t="s">
        <v>284</v>
      </c>
      <c r="BM189" s="156" t="s">
        <v>293</v>
      </c>
    </row>
    <row r="190" spans="1:65" s="2" customFormat="1">
      <c r="A190" s="31"/>
      <c r="B190" s="32"/>
      <c r="C190" s="31"/>
      <c r="D190" s="158" t="s">
        <v>130</v>
      </c>
      <c r="E190" s="31"/>
      <c r="F190" s="159" t="s">
        <v>292</v>
      </c>
      <c r="G190" s="31"/>
      <c r="H190" s="31"/>
      <c r="I190" s="160"/>
      <c r="J190" s="31"/>
      <c r="K190" s="31"/>
      <c r="L190" s="32"/>
      <c r="M190" s="161"/>
      <c r="N190" s="162"/>
      <c r="O190" s="57"/>
      <c r="P190" s="57"/>
      <c r="Q190" s="57"/>
      <c r="R190" s="57"/>
      <c r="S190" s="57"/>
      <c r="T190" s="58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6" t="s">
        <v>130</v>
      </c>
      <c r="AU190" s="16" t="s">
        <v>83</v>
      </c>
    </row>
    <row r="191" spans="1:65" s="2" customFormat="1" ht="19.5">
      <c r="A191" s="31"/>
      <c r="B191" s="32"/>
      <c r="C191" s="31"/>
      <c r="D191" s="158" t="s">
        <v>183</v>
      </c>
      <c r="E191" s="31"/>
      <c r="F191" s="192" t="s">
        <v>294</v>
      </c>
      <c r="G191" s="31"/>
      <c r="H191" s="31"/>
      <c r="I191" s="160"/>
      <c r="J191" s="31"/>
      <c r="K191" s="31"/>
      <c r="L191" s="32"/>
      <c r="M191" s="193"/>
      <c r="N191" s="194"/>
      <c r="O191" s="195"/>
      <c r="P191" s="195"/>
      <c r="Q191" s="195"/>
      <c r="R191" s="195"/>
      <c r="S191" s="195"/>
      <c r="T191" s="196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6" t="s">
        <v>183</v>
      </c>
      <c r="AU191" s="16" t="s">
        <v>83</v>
      </c>
    </row>
    <row r="192" spans="1:65" s="2" customFormat="1" ht="6.95" customHeight="1">
      <c r="A192" s="31"/>
      <c r="B192" s="46"/>
      <c r="C192" s="47"/>
      <c r="D192" s="47"/>
      <c r="E192" s="47"/>
      <c r="F192" s="47"/>
      <c r="G192" s="47"/>
      <c r="H192" s="47"/>
      <c r="I192" s="47"/>
      <c r="J192" s="47"/>
      <c r="K192" s="47"/>
      <c r="L192" s="32"/>
      <c r="M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</row>
  </sheetData>
  <autoFilter ref="C123:K191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hyperlinks>
    <hyperlink ref="F129" r:id="rId1" xr:uid="{00000000-0004-0000-0200-000000000000}"/>
    <hyperlink ref="F133" r:id="rId2" xr:uid="{00000000-0004-0000-0200-000001000000}"/>
    <hyperlink ref="F136" r:id="rId3" xr:uid="{00000000-0004-0000-0200-000002000000}"/>
    <hyperlink ref="F141" r:id="rId4" xr:uid="{00000000-0004-0000-0200-000003000000}"/>
    <hyperlink ref="F144" r:id="rId5" xr:uid="{00000000-0004-0000-0200-000004000000}"/>
    <hyperlink ref="F147" r:id="rId6" xr:uid="{00000000-0004-0000-0200-000005000000}"/>
    <hyperlink ref="F160" r:id="rId7" xr:uid="{00000000-0004-0000-0200-000006000000}"/>
    <hyperlink ref="F164" r:id="rId8" xr:uid="{00000000-0004-0000-0200-000007000000}"/>
    <hyperlink ref="F168" r:id="rId9" xr:uid="{00000000-0004-0000-0200-000008000000}"/>
    <hyperlink ref="F171" r:id="rId10" xr:uid="{00000000-0004-0000-0200-000009000000}"/>
    <hyperlink ref="F176" r:id="rId11" xr:uid="{00000000-0004-0000-02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3"/>
  <sheetViews>
    <sheetView showGridLines="0" topLeftCell="A113" workbookViewId="0">
      <selection activeCell="H140" sqref="H14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6" t="s">
        <v>89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4.95" customHeight="1">
      <c r="B4" s="19"/>
      <c r="D4" s="20" t="s">
        <v>93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8" t="str">
        <f>'Rekapitulace stavby'!K6</f>
        <v>Město Ivančice - oprava chodníků ul. Polní a Na Úvoze</v>
      </c>
      <c r="F7" s="239"/>
      <c r="G7" s="239"/>
      <c r="H7" s="239"/>
      <c r="L7" s="19"/>
    </row>
    <row r="8" spans="1:46" s="2" customFormat="1" ht="12" customHeight="1">
      <c r="A8" s="31"/>
      <c r="B8" s="32"/>
      <c r="C8" s="31"/>
      <c r="D8" s="26" t="s">
        <v>94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295</v>
      </c>
      <c r="F9" s="237"/>
      <c r="G9" s="237"/>
      <c r="H9" s="23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20</v>
      </c>
      <c r="G12" s="31"/>
      <c r="H12" s="31"/>
      <c r="I12" s="26" t="s">
        <v>21</v>
      </c>
      <c r="J12" s="54">
        <f>'Rekapitulace stavby'!AN8</f>
        <v>45223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22</v>
      </c>
      <c r="E14" s="31"/>
      <c r="F14" s="31"/>
      <c r="G14" s="31"/>
      <c r="H14" s="31"/>
      <c r="I14" s="26" t="s">
        <v>23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24</v>
      </c>
      <c r="F15" s="31"/>
      <c r="G15" s="31"/>
      <c r="H15" s="31"/>
      <c r="I15" s="26" t="s">
        <v>25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26</v>
      </c>
      <c r="E17" s="31"/>
      <c r="F17" s="31"/>
      <c r="G17" s="31"/>
      <c r="H17" s="31"/>
      <c r="I17" s="26" t="s">
        <v>23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0" t="str">
        <f>'Rekapitulace stavby'!E14</f>
        <v>Vyplň údaj</v>
      </c>
      <c r="F18" s="210"/>
      <c r="G18" s="210"/>
      <c r="H18" s="210"/>
      <c r="I18" s="26" t="s">
        <v>25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28</v>
      </c>
      <c r="E20" s="31"/>
      <c r="F20" s="31"/>
      <c r="G20" s="31"/>
      <c r="H20" s="31"/>
      <c r="I20" s="26" t="s">
        <v>23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25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23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25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4" t="s">
        <v>1</v>
      </c>
      <c r="F27" s="214"/>
      <c r="G27" s="214"/>
      <c r="H27" s="214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33</v>
      </c>
      <c r="E30" s="31"/>
      <c r="F30" s="31"/>
      <c r="G30" s="31"/>
      <c r="H30" s="31"/>
      <c r="I30" s="31"/>
      <c r="J30" s="70">
        <f>ROUND(J118,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37</v>
      </c>
      <c r="E33" s="26" t="s">
        <v>38</v>
      </c>
      <c r="F33" s="98">
        <f>ROUND((SUM(BE118:BE142)),  2)</f>
        <v>0</v>
      </c>
      <c r="G33" s="31"/>
      <c r="H33" s="31"/>
      <c r="I33" s="99">
        <v>0.21</v>
      </c>
      <c r="J33" s="98">
        <f>ROUND(((SUM(BE118:BE142))*I33),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39</v>
      </c>
      <c r="F34" s="98">
        <f>ROUND((SUM(BF118:BF142)),  2)</f>
        <v>0</v>
      </c>
      <c r="G34" s="31"/>
      <c r="H34" s="31"/>
      <c r="I34" s="99">
        <v>0.15</v>
      </c>
      <c r="J34" s="98">
        <f>ROUND(((SUM(BF118:BF142))*I34),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40</v>
      </c>
      <c r="F35" s="98">
        <f>ROUND((SUM(BG118:BG142)),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41</v>
      </c>
      <c r="F36" s="98">
        <f>ROUND((SUM(BH118:BH142)),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98">
        <f>ROUND((SUM(BI118:BI142)),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43</v>
      </c>
      <c r="E39" s="59"/>
      <c r="F39" s="59"/>
      <c r="G39" s="102" t="s">
        <v>44</v>
      </c>
      <c r="H39" s="103" t="s">
        <v>45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48</v>
      </c>
      <c r="E61" s="34"/>
      <c r="F61" s="106" t="s">
        <v>49</v>
      </c>
      <c r="G61" s="44" t="s">
        <v>48</v>
      </c>
      <c r="H61" s="34"/>
      <c r="I61" s="34"/>
      <c r="J61" s="107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48</v>
      </c>
      <c r="E76" s="34"/>
      <c r="F76" s="106" t="s">
        <v>49</v>
      </c>
      <c r="G76" s="44" t="s">
        <v>48</v>
      </c>
      <c r="H76" s="34"/>
      <c r="I76" s="34"/>
      <c r="J76" s="107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96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Město Ivančice - oprava chodníků ul. Polní a Na Úvoze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94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>SO-03 - 03) příprava pro VO - ul. Polní</v>
      </c>
      <c r="F87" s="237"/>
      <c r="G87" s="237"/>
      <c r="H87" s="23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19</v>
      </c>
      <c r="D89" s="31"/>
      <c r="E89" s="31"/>
      <c r="F89" s="24" t="str">
        <f>F12</f>
        <v>ul. Polní + Na Úvoze</v>
      </c>
      <c r="G89" s="31"/>
      <c r="H89" s="31"/>
      <c r="I89" s="26" t="s">
        <v>21</v>
      </c>
      <c r="J89" s="54">
        <f>IF(J12="","",J12)</f>
        <v>45223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22</v>
      </c>
      <c r="D91" s="31"/>
      <c r="E91" s="31"/>
      <c r="F91" s="24" t="str">
        <f>E15</f>
        <v>Město Ivančice, Palackého 196/6</v>
      </c>
      <c r="G91" s="31"/>
      <c r="H91" s="31"/>
      <c r="I91" s="26" t="s">
        <v>28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97</v>
      </c>
      <c r="D94" s="100"/>
      <c r="E94" s="100"/>
      <c r="F94" s="100"/>
      <c r="G94" s="100"/>
      <c r="H94" s="100"/>
      <c r="I94" s="100"/>
      <c r="J94" s="109" t="s">
        <v>98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99</v>
      </c>
      <c r="D96" s="31"/>
      <c r="E96" s="31"/>
      <c r="F96" s="31"/>
      <c r="G96" s="31"/>
      <c r="H96" s="31"/>
      <c r="I96" s="31"/>
      <c r="J96" s="70">
        <f>J118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100</v>
      </c>
    </row>
    <row r="97" spans="1:31" s="9" customFormat="1" ht="24.95" customHeight="1">
      <c r="B97" s="111"/>
      <c r="D97" s="112" t="s">
        <v>296</v>
      </c>
      <c r="E97" s="113"/>
      <c r="F97" s="113"/>
      <c r="G97" s="113"/>
      <c r="H97" s="113"/>
      <c r="I97" s="113"/>
      <c r="J97" s="114">
        <f>J119</f>
        <v>0</v>
      </c>
      <c r="L97" s="111"/>
    </row>
    <row r="98" spans="1:31" s="10" customFormat="1" ht="19.899999999999999" customHeight="1">
      <c r="B98" s="115"/>
      <c r="D98" s="116" t="s">
        <v>297</v>
      </c>
      <c r="E98" s="117"/>
      <c r="F98" s="117"/>
      <c r="G98" s="117"/>
      <c r="H98" s="117"/>
      <c r="I98" s="117"/>
      <c r="J98" s="118">
        <f>J120</f>
        <v>0</v>
      </c>
      <c r="L98" s="115"/>
    </row>
    <row r="99" spans="1:31" s="2" customFormat="1" ht="21.75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107</v>
      </c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1"/>
      <c r="D108" s="31"/>
      <c r="E108" s="238" t="str">
        <f>E7</f>
        <v>Město Ivančice - oprava chodníků ul. Polní a Na Úvoze</v>
      </c>
      <c r="F108" s="239"/>
      <c r="G108" s="239"/>
      <c r="H108" s="239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94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1"/>
      <c r="D110" s="31"/>
      <c r="E110" s="228" t="str">
        <f>E9</f>
        <v>SO-03 - 03) příprava pro VO - ul. Polní</v>
      </c>
      <c r="F110" s="237"/>
      <c r="G110" s="237"/>
      <c r="H110" s="237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19</v>
      </c>
      <c r="D112" s="31"/>
      <c r="E112" s="31"/>
      <c r="F112" s="24" t="str">
        <f>F12</f>
        <v>ul. Polní + Na Úvoze</v>
      </c>
      <c r="G112" s="31"/>
      <c r="H112" s="31"/>
      <c r="I112" s="26" t="s">
        <v>21</v>
      </c>
      <c r="J112" s="54">
        <f>IF(J12="","",J12)</f>
        <v>45223</v>
      </c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22</v>
      </c>
      <c r="D114" s="31"/>
      <c r="E114" s="31"/>
      <c r="F114" s="24" t="str">
        <f>E15</f>
        <v>Město Ivančice, Palackého 196/6</v>
      </c>
      <c r="G114" s="31"/>
      <c r="H114" s="31"/>
      <c r="I114" s="26" t="s">
        <v>28</v>
      </c>
      <c r="J114" s="29" t="str">
        <f>E21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26</v>
      </c>
      <c r="D115" s="31"/>
      <c r="E115" s="31"/>
      <c r="F115" s="24" t="str">
        <f>IF(E18="","",E18)</f>
        <v>Vyplň údaj</v>
      </c>
      <c r="G115" s="31"/>
      <c r="H115" s="31"/>
      <c r="I115" s="26" t="s">
        <v>31</v>
      </c>
      <c r="J115" s="29" t="str">
        <f>E24</f>
        <v xml:space="preserve"> 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>
      <c r="A117" s="119"/>
      <c r="B117" s="120"/>
      <c r="C117" s="121" t="s">
        <v>108</v>
      </c>
      <c r="D117" s="122" t="s">
        <v>58</v>
      </c>
      <c r="E117" s="122" t="s">
        <v>54</v>
      </c>
      <c r="F117" s="122" t="s">
        <v>55</v>
      </c>
      <c r="G117" s="122" t="s">
        <v>109</v>
      </c>
      <c r="H117" s="122" t="s">
        <v>110</v>
      </c>
      <c r="I117" s="122" t="s">
        <v>111</v>
      </c>
      <c r="J117" s="123" t="s">
        <v>98</v>
      </c>
      <c r="K117" s="124" t="s">
        <v>112</v>
      </c>
      <c r="L117" s="125"/>
      <c r="M117" s="61" t="s">
        <v>1</v>
      </c>
      <c r="N117" s="62" t="s">
        <v>37</v>
      </c>
      <c r="O117" s="62" t="s">
        <v>113</v>
      </c>
      <c r="P117" s="62" t="s">
        <v>114</v>
      </c>
      <c r="Q117" s="62" t="s">
        <v>115</v>
      </c>
      <c r="R117" s="62" t="s">
        <v>116</v>
      </c>
      <c r="S117" s="62" t="s">
        <v>117</v>
      </c>
      <c r="T117" s="63" t="s">
        <v>118</v>
      </c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  <c r="AE117" s="119"/>
    </row>
    <row r="118" spans="1:65" s="2" customFormat="1" ht="22.9" customHeight="1">
      <c r="A118" s="31"/>
      <c r="B118" s="32"/>
      <c r="C118" s="68" t="s">
        <v>119</v>
      </c>
      <c r="D118" s="31"/>
      <c r="E118" s="31"/>
      <c r="F118" s="31"/>
      <c r="G118" s="31"/>
      <c r="H118" s="31"/>
      <c r="I118" s="31"/>
      <c r="J118" s="126">
        <f>BK118</f>
        <v>0</v>
      </c>
      <c r="K118" s="31"/>
      <c r="L118" s="32"/>
      <c r="M118" s="64"/>
      <c r="N118" s="55"/>
      <c r="O118" s="65"/>
      <c r="P118" s="127">
        <f>P119</f>
        <v>0</v>
      </c>
      <c r="Q118" s="65"/>
      <c r="R118" s="127">
        <f>R119</f>
        <v>0</v>
      </c>
      <c r="S118" s="65"/>
      <c r="T118" s="128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6" t="s">
        <v>72</v>
      </c>
      <c r="AU118" s="16" t="s">
        <v>100</v>
      </c>
      <c r="BK118" s="129">
        <f>BK119</f>
        <v>0</v>
      </c>
    </row>
    <row r="119" spans="1:65" s="12" customFormat="1" ht="25.9" customHeight="1">
      <c r="B119" s="130"/>
      <c r="D119" s="131" t="s">
        <v>72</v>
      </c>
      <c r="E119" s="132" t="s">
        <v>298</v>
      </c>
      <c r="F119" s="132" t="s">
        <v>299</v>
      </c>
      <c r="I119" s="133"/>
      <c r="J119" s="134">
        <f>BK119</f>
        <v>0</v>
      </c>
      <c r="L119" s="130"/>
      <c r="M119" s="135"/>
      <c r="N119" s="136"/>
      <c r="O119" s="136"/>
      <c r="P119" s="137">
        <f>P120</f>
        <v>0</v>
      </c>
      <c r="Q119" s="136"/>
      <c r="R119" s="137">
        <f>R120</f>
        <v>0</v>
      </c>
      <c r="S119" s="136"/>
      <c r="T119" s="138">
        <f>T120</f>
        <v>0</v>
      </c>
      <c r="AR119" s="131" t="s">
        <v>128</v>
      </c>
      <c r="AT119" s="139" t="s">
        <v>72</v>
      </c>
      <c r="AU119" s="139" t="s">
        <v>73</v>
      </c>
      <c r="AY119" s="131" t="s">
        <v>122</v>
      </c>
      <c r="BK119" s="140">
        <f>BK120</f>
        <v>0</v>
      </c>
    </row>
    <row r="120" spans="1:65" s="12" customFormat="1" ht="22.9" customHeight="1">
      <c r="B120" s="130"/>
      <c r="D120" s="131" t="s">
        <v>72</v>
      </c>
      <c r="E120" s="141" t="s">
        <v>300</v>
      </c>
      <c r="F120" s="141" t="s">
        <v>301</v>
      </c>
      <c r="I120" s="133"/>
      <c r="J120" s="142">
        <f>BK120</f>
        <v>0</v>
      </c>
      <c r="L120" s="130"/>
      <c r="M120" s="135"/>
      <c r="N120" s="136"/>
      <c r="O120" s="136"/>
      <c r="P120" s="137">
        <f>SUM(P121:P142)</f>
        <v>0</v>
      </c>
      <c r="Q120" s="136"/>
      <c r="R120" s="137">
        <f>SUM(R121:R142)</f>
        <v>0</v>
      </c>
      <c r="S120" s="136"/>
      <c r="T120" s="138">
        <f>SUM(T121:T142)</f>
        <v>0</v>
      </c>
      <c r="AR120" s="131" t="s">
        <v>128</v>
      </c>
      <c r="AT120" s="139" t="s">
        <v>72</v>
      </c>
      <c r="AU120" s="139" t="s">
        <v>81</v>
      </c>
      <c r="AY120" s="131" t="s">
        <v>122</v>
      </c>
      <c r="BK120" s="140">
        <f>SUM(BK121:BK142)</f>
        <v>0</v>
      </c>
    </row>
    <row r="121" spans="1:65" s="2" customFormat="1" ht="21.75" customHeight="1">
      <c r="A121" s="31"/>
      <c r="B121" s="143"/>
      <c r="C121" s="144" t="s">
        <v>81</v>
      </c>
      <c r="D121" s="144" t="s">
        <v>124</v>
      </c>
      <c r="E121" s="145" t="s">
        <v>302</v>
      </c>
      <c r="F121" s="146" t="s">
        <v>351</v>
      </c>
      <c r="G121" s="147" t="s">
        <v>148</v>
      </c>
      <c r="H121" s="148">
        <v>100</v>
      </c>
      <c r="I121" s="149"/>
      <c r="J121" s="150">
        <f>ROUND(I121*H121,2)</f>
        <v>0</v>
      </c>
      <c r="K121" s="151"/>
      <c r="L121" s="32"/>
      <c r="M121" s="152" t="s">
        <v>1</v>
      </c>
      <c r="N121" s="153" t="s">
        <v>38</v>
      </c>
      <c r="O121" s="57"/>
      <c r="P121" s="154">
        <f>O121*H121</f>
        <v>0</v>
      </c>
      <c r="Q121" s="154">
        <v>0</v>
      </c>
      <c r="R121" s="154">
        <f>Q121*H121</f>
        <v>0</v>
      </c>
      <c r="S121" s="154">
        <v>0</v>
      </c>
      <c r="T121" s="155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6" t="s">
        <v>303</v>
      </c>
      <c r="AT121" s="156" t="s">
        <v>124</v>
      </c>
      <c r="AU121" s="156" t="s">
        <v>83</v>
      </c>
      <c r="AY121" s="16" t="s">
        <v>122</v>
      </c>
      <c r="BE121" s="157">
        <f>IF(N121="základní",J121,0)</f>
        <v>0</v>
      </c>
      <c r="BF121" s="157">
        <f>IF(N121="snížená",J121,0)</f>
        <v>0</v>
      </c>
      <c r="BG121" s="157">
        <f>IF(N121="zákl. přenesená",J121,0)</f>
        <v>0</v>
      </c>
      <c r="BH121" s="157">
        <f>IF(N121="sníž. přenesená",J121,0)</f>
        <v>0</v>
      </c>
      <c r="BI121" s="157">
        <f>IF(N121="nulová",J121,0)</f>
        <v>0</v>
      </c>
      <c r="BJ121" s="16" t="s">
        <v>81</v>
      </c>
      <c r="BK121" s="157">
        <f>ROUND(I121*H121,2)</f>
        <v>0</v>
      </c>
      <c r="BL121" s="16" t="s">
        <v>303</v>
      </c>
      <c r="BM121" s="156" t="s">
        <v>304</v>
      </c>
    </row>
    <row r="122" spans="1:65" s="2" customFormat="1">
      <c r="A122" s="31"/>
      <c r="B122" s="32"/>
      <c r="C122" s="31"/>
      <c r="D122" s="158" t="s">
        <v>130</v>
      </c>
      <c r="E122" s="31"/>
      <c r="F122" s="159" t="s">
        <v>305</v>
      </c>
      <c r="G122" s="31"/>
      <c r="H122" s="31"/>
      <c r="I122" s="160"/>
      <c r="J122" s="31"/>
      <c r="K122" s="31"/>
      <c r="L122" s="32"/>
      <c r="M122" s="161"/>
      <c r="N122" s="162"/>
      <c r="O122" s="57"/>
      <c r="P122" s="57"/>
      <c r="Q122" s="57"/>
      <c r="R122" s="57"/>
      <c r="S122" s="57"/>
      <c r="T122" s="58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130</v>
      </c>
      <c r="AU122" s="16" t="s">
        <v>83</v>
      </c>
    </row>
    <row r="123" spans="1:65" s="2" customFormat="1" ht="16.5" customHeight="1">
      <c r="A123" s="31"/>
      <c r="B123" s="143"/>
      <c r="C123" s="144" t="s">
        <v>83</v>
      </c>
      <c r="D123" s="144" t="s">
        <v>124</v>
      </c>
      <c r="E123" s="145" t="s">
        <v>239</v>
      </c>
      <c r="F123" s="146" t="s">
        <v>306</v>
      </c>
      <c r="G123" s="147" t="s">
        <v>148</v>
      </c>
      <c r="H123" s="148">
        <v>100</v>
      </c>
      <c r="I123" s="149"/>
      <c r="J123" s="150">
        <f>ROUND(I123*H123,2)</f>
        <v>0</v>
      </c>
      <c r="K123" s="151"/>
      <c r="L123" s="32"/>
      <c r="M123" s="152" t="s">
        <v>1</v>
      </c>
      <c r="N123" s="153" t="s">
        <v>38</v>
      </c>
      <c r="O123" s="57"/>
      <c r="P123" s="154">
        <f>O123*H123</f>
        <v>0</v>
      </c>
      <c r="Q123" s="154">
        <v>0</v>
      </c>
      <c r="R123" s="154">
        <f>Q123*H123</f>
        <v>0</v>
      </c>
      <c r="S123" s="154">
        <v>0</v>
      </c>
      <c r="T123" s="155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6" t="s">
        <v>303</v>
      </c>
      <c r="AT123" s="156" t="s">
        <v>124</v>
      </c>
      <c r="AU123" s="156" t="s">
        <v>83</v>
      </c>
      <c r="AY123" s="16" t="s">
        <v>122</v>
      </c>
      <c r="BE123" s="157">
        <f>IF(N123="základní",J123,0)</f>
        <v>0</v>
      </c>
      <c r="BF123" s="157">
        <f>IF(N123="snížená",J123,0)</f>
        <v>0</v>
      </c>
      <c r="BG123" s="157">
        <f>IF(N123="zákl. přenesená",J123,0)</f>
        <v>0</v>
      </c>
      <c r="BH123" s="157">
        <f>IF(N123="sníž. přenesená",J123,0)</f>
        <v>0</v>
      </c>
      <c r="BI123" s="157">
        <f>IF(N123="nulová",J123,0)</f>
        <v>0</v>
      </c>
      <c r="BJ123" s="16" t="s">
        <v>81</v>
      </c>
      <c r="BK123" s="157">
        <f>ROUND(I123*H123,2)</f>
        <v>0</v>
      </c>
      <c r="BL123" s="16" t="s">
        <v>303</v>
      </c>
      <c r="BM123" s="156" t="s">
        <v>307</v>
      </c>
    </row>
    <row r="124" spans="1:65" s="2" customFormat="1">
      <c r="A124" s="31"/>
      <c r="B124" s="32"/>
      <c r="C124" s="31"/>
      <c r="D124" s="158" t="s">
        <v>130</v>
      </c>
      <c r="E124" s="31"/>
      <c r="F124" s="159" t="s">
        <v>308</v>
      </c>
      <c r="G124" s="31"/>
      <c r="H124" s="31"/>
      <c r="I124" s="160"/>
      <c r="J124" s="31"/>
      <c r="K124" s="31"/>
      <c r="L124" s="32"/>
      <c r="M124" s="161"/>
      <c r="N124" s="162"/>
      <c r="O124" s="57"/>
      <c r="P124" s="57"/>
      <c r="Q124" s="57"/>
      <c r="R124" s="57"/>
      <c r="S124" s="57"/>
      <c r="T124" s="58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6" t="s">
        <v>130</v>
      </c>
      <c r="AU124" s="16" t="s">
        <v>83</v>
      </c>
    </row>
    <row r="125" spans="1:65" s="2" customFormat="1" ht="16.5" customHeight="1">
      <c r="A125" s="31"/>
      <c r="B125" s="143"/>
      <c r="C125" s="144" t="s">
        <v>145</v>
      </c>
      <c r="D125" s="144" t="s">
        <v>124</v>
      </c>
      <c r="E125" s="145" t="s">
        <v>244</v>
      </c>
      <c r="F125" s="146" t="s">
        <v>309</v>
      </c>
      <c r="G125" s="147" t="s">
        <v>148</v>
      </c>
      <c r="H125" s="148">
        <v>100</v>
      </c>
      <c r="I125" s="149"/>
      <c r="J125" s="150">
        <f>ROUND(I125*H125,2)</f>
        <v>0</v>
      </c>
      <c r="K125" s="151"/>
      <c r="L125" s="32"/>
      <c r="M125" s="152" t="s">
        <v>1</v>
      </c>
      <c r="N125" s="153" t="s">
        <v>38</v>
      </c>
      <c r="O125" s="57"/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6" t="s">
        <v>303</v>
      </c>
      <c r="AT125" s="156" t="s">
        <v>124</v>
      </c>
      <c r="AU125" s="156" t="s">
        <v>83</v>
      </c>
      <c r="AY125" s="16" t="s">
        <v>122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6" t="s">
        <v>81</v>
      </c>
      <c r="BK125" s="157">
        <f>ROUND(I125*H125,2)</f>
        <v>0</v>
      </c>
      <c r="BL125" s="16" t="s">
        <v>303</v>
      </c>
      <c r="BM125" s="156" t="s">
        <v>310</v>
      </c>
    </row>
    <row r="126" spans="1:65" s="2" customFormat="1">
      <c r="A126" s="31"/>
      <c r="B126" s="32"/>
      <c r="C126" s="31"/>
      <c r="D126" s="158" t="s">
        <v>130</v>
      </c>
      <c r="E126" s="31"/>
      <c r="F126" s="159" t="s">
        <v>311</v>
      </c>
      <c r="G126" s="31"/>
      <c r="H126" s="31"/>
      <c r="I126" s="160"/>
      <c r="J126" s="31"/>
      <c r="K126" s="31"/>
      <c r="L126" s="32"/>
      <c r="M126" s="161"/>
      <c r="N126" s="162"/>
      <c r="O126" s="57"/>
      <c r="P126" s="57"/>
      <c r="Q126" s="57"/>
      <c r="R126" s="57"/>
      <c r="S126" s="57"/>
      <c r="T126" s="58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6" t="s">
        <v>130</v>
      </c>
      <c r="AU126" s="16" t="s">
        <v>83</v>
      </c>
    </row>
    <row r="127" spans="1:65" s="2" customFormat="1" ht="16.5" customHeight="1">
      <c r="A127" s="31"/>
      <c r="B127" s="143"/>
      <c r="C127" s="144" t="s">
        <v>128</v>
      </c>
      <c r="D127" s="144" t="s">
        <v>124</v>
      </c>
      <c r="E127" s="145" t="s">
        <v>312</v>
      </c>
      <c r="F127" s="146" t="s">
        <v>313</v>
      </c>
      <c r="G127" s="147" t="s">
        <v>148</v>
      </c>
      <c r="H127" s="148">
        <v>100</v>
      </c>
      <c r="I127" s="149"/>
      <c r="J127" s="150">
        <f>ROUND(I127*H127,2)</f>
        <v>0</v>
      </c>
      <c r="K127" s="151"/>
      <c r="L127" s="32"/>
      <c r="M127" s="152" t="s">
        <v>1</v>
      </c>
      <c r="N127" s="153" t="s">
        <v>38</v>
      </c>
      <c r="O127" s="57"/>
      <c r="P127" s="154">
        <f>O127*H127</f>
        <v>0</v>
      </c>
      <c r="Q127" s="154">
        <v>0</v>
      </c>
      <c r="R127" s="154">
        <f>Q127*H127</f>
        <v>0</v>
      </c>
      <c r="S127" s="154">
        <v>0</v>
      </c>
      <c r="T127" s="155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6" t="s">
        <v>303</v>
      </c>
      <c r="AT127" s="156" t="s">
        <v>124</v>
      </c>
      <c r="AU127" s="156" t="s">
        <v>83</v>
      </c>
      <c r="AY127" s="16" t="s">
        <v>122</v>
      </c>
      <c r="BE127" s="157">
        <f>IF(N127="základní",J127,0)</f>
        <v>0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6" t="s">
        <v>81</v>
      </c>
      <c r="BK127" s="157">
        <f>ROUND(I127*H127,2)</f>
        <v>0</v>
      </c>
      <c r="BL127" s="16" t="s">
        <v>303</v>
      </c>
      <c r="BM127" s="156" t="s">
        <v>314</v>
      </c>
    </row>
    <row r="128" spans="1:65" s="2" customFormat="1">
      <c r="A128" s="31"/>
      <c r="B128" s="32"/>
      <c r="C128" s="31"/>
      <c r="D128" s="158" t="s">
        <v>130</v>
      </c>
      <c r="E128" s="31"/>
      <c r="F128" s="159" t="s">
        <v>313</v>
      </c>
      <c r="G128" s="31"/>
      <c r="H128" s="31"/>
      <c r="I128" s="160"/>
      <c r="J128" s="31"/>
      <c r="K128" s="31"/>
      <c r="L128" s="32"/>
      <c r="M128" s="161"/>
      <c r="N128" s="162"/>
      <c r="O128" s="57"/>
      <c r="P128" s="57"/>
      <c r="Q128" s="57"/>
      <c r="R128" s="57"/>
      <c r="S128" s="57"/>
      <c r="T128" s="58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130</v>
      </c>
      <c r="AU128" s="16" t="s">
        <v>83</v>
      </c>
    </row>
    <row r="129" spans="1:65" s="2" customFormat="1" ht="21.75" customHeight="1">
      <c r="A129" s="31"/>
      <c r="B129" s="143"/>
      <c r="C129" s="144" t="s">
        <v>159</v>
      </c>
      <c r="D129" s="144" t="s">
        <v>124</v>
      </c>
      <c r="E129" s="145" t="s">
        <v>315</v>
      </c>
      <c r="F129" s="146" t="s">
        <v>316</v>
      </c>
      <c r="G129" s="147" t="s">
        <v>148</v>
      </c>
      <c r="H129" s="148">
        <v>100</v>
      </c>
      <c r="I129" s="149"/>
      <c r="J129" s="150">
        <f>ROUND(I129*H129,2)</f>
        <v>0</v>
      </c>
      <c r="K129" s="151"/>
      <c r="L129" s="32"/>
      <c r="M129" s="152" t="s">
        <v>1</v>
      </c>
      <c r="N129" s="153" t="s">
        <v>38</v>
      </c>
      <c r="O129" s="57"/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6" t="s">
        <v>303</v>
      </c>
      <c r="AT129" s="156" t="s">
        <v>124</v>
      </c>
      <c r="AU129" s="156" t="s">
        <v>83</v>
      </c>
      <c r="AY129" s="16" t="s">
        <v>122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6" t="s">
        <v>81</v>
      </c>
      <c r="BK129" s="157">
        <f>ROUND(I129*H129,2)</f>
        <v>0</v>
      </c>
      <c r="BL129" s="16" t="s">
        <v>303</v>
      </c>
      <c r="BM129" s="156" t="s">
        <v>317</v>
      </c>
    </row>
    <row r="130" spans="1:65" s="2" customFormat="1">
      <c r="A130" s="31"/>
      <c r="B130" s="32"/>
      <c r="C130" s="31"/>
      <c r="D130" s="158" t="s">
        <v>130</v>
      </c>
      <c r="E130" s="31"/>
      <c r="F130" s="159" t="s">
        <v>316</v>
      </c>
      <c r="G130" s="31"/>
      <c r="H130" s="31"/>
      <c r="I130" s="160"/>
      <c r="J130" s="31"/>
      <c r="K130" s="31"/>
      <c r="L130" s="32"/>
      <c r="M130" s="161"/>
      <c r="N130" s="162"/>
      <c r="O130" s="57"/>
      <c r="P130" s="57"/>
      <c r="Q130" s="57"/>
      <c r="R130" s="57"/>
      <c r="S130" s="57"/>
      <c r="T130" s="58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130</v>
      </c>
      <c r="AU130" s="16" t="s">
        <v>83</v>
      </c>
    </row>
    <row r="131" spans="1:65" s="2" customFormat="1" ht="21.75" customHeight="1">
      <c r="A131" s="31"/>
      <c r="B131" s="143"/>
      <c r="C131" s="144" t="s">
        <v>166</v>
      </c>
      <c r="D131" s="144" t="s">
        <v>124</v>
      </c>
      <c r="E131" s="145" t="s">
        <v>318</v>
      </c>
      <c r="F131" s="146" t="s">
        <v>319</v>
      </c>
      <c r="G131" s="147" t="s">
        <v>148</v>
      </c>
      <c r="H131" s="148">
        <v>100</v>
      </c>
      <c r="I131" s="149"/>
      <c r="J131" s="150">
        <f>ROUND(I131*H131,2)</f>
        <v>0</v>
      </c>
      <c r="K131" s="151"/>
      <c r="L131" s="32"/>
      <c r="M131" s="152" t="s">
        <v>1</v>
      </c>
      <c r="N131" s="153" t="s">
        <v>38</v>
      </c>
      <c r="O131" s="57"/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6" t="s">
        <v>303</v>
      </c>
      <c r="AT131" s="156" t="s">
        <v>124</v>
      </c>
      <c r="AU131" s="156" t="s">
        <v>83</v>
      </c>
      <c r="AY131" s="16" t="s">
        <v>122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6" t="s">
        <v>81</v>
      </c>
      <c r="BK131" s="157">
        <f>ROUND(I131*H131,2)</f>
        <v>0</v>
      </c>
      <c r="BL131" s="16" t="s">
        <v>303</v>
      </c>
      <c r="BM131" s="156" t="s">
        <v>320</v>
      </c>
    </row>
    <row r="132" spans="1:65" s="2" customFormat="1">
      <c r="A132" s="31"/>
      <c r="B132" s="32"/>
      <c r="C132" s="31"/>
      <c r="D132" s="158" t="s">
        <v>130</v>
      </c>
      <c r="E132" s="31"/>
      <c r="F132" s="159" t="s">
        <v>319</v>
      </c>
      <c r="G132" s="31"/>
      <c r="H132" s="31"/>
      <c r="I132" s="160"/>
      <c r="J132" s="31"/>
      <c r="K132" s="31"/>
      <c r="L132" s="32"/>
      <c r="M132" s="161"/>
      <c r="N132" s="162"/>
      <c r="O132" s="57"/>
      <c r="P132" s="57"/>
      <c r="Q132" s="57"/>
      <c r="R132" s="57"/>
      <c r="S132" s="57"/>
      <c r="T132" s="58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130</v>
      </c>
      <c r="AU132" s="16" t="s">
        <v>83</v>
      </c>
    </row>
    <row r="133" spans="1:65" s="2" customFormat="1" ht="24.2" customHeight="1">
      <c r="A133" s="31"/>
      <c r="B133" s="143"/>
      <c r="C133" s="144" t="s">
        <v>172</v>
      </c>
      <c r="D133" s="144" t="s">
        <v>124</v>
      </c>
      <c r="E133" s="145" t="s">
        <v>321</v>
      </c>
      <c r="F133" s="146" t="s">
        <v>322</v>
      </c>
      <c r="G133" s="147" t="s">
        <v>323</v>
      </c>
      <c r="H133" s="241">
        <v>0</v>
      </c>
      <c r="I133" s="149"/>
      <c r="J133" s="150">
        <f>ROUND(I133*H133,2)</f>
        <v>0</v>
      </c>
      <c r="K133" s="151"/>
      <c r="L133" s="32"/>
      <c r="M133" s="152" t="s">
        <v>1</v>
      </c>
      <c r="N133" s="153" t="s">
        <v>38</v>
      </c>
      <c r="O133" s="57"/>
      <c r="P133" s="154">
        <f>O133*H133</f>
        <v>0</v>
      </c>
      <c r="Q133" s="154">
        <v>0</v>
      </c>
      <c r="R133" s="154">
        <f>Q133*H133</f>
        <v>0</v>
      </c>
      <c r="S133" s="154">
        <v>0</v>
      </c>
      <c r="T133" s="155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6" t="s">
        <v>303</v>
      </c>
      <c r="AT133" s="156" t="s">
        <v>124</v>
      </c>
      <c r="AU133" s="156" t="s">
        <v>83</v>
      </c>
      <c r="AY133" s="16" t="s">
        <v>122</v>
      </c>
      <c r="BE133" s="157">
        <f>IF(N133="základní",J133,0)</f>
        <v>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6" t="s">
        <v>81</v>
      </c>
      <c r="BK133" s="157">
        <f>ROUND(I133*H133,2)</f>
        <v>0</v>
      </c>
      <c r="BL133" s="16" t="s">
        <v>303</v>
      </c>
      <c r="BM133" s="156" t="s">
        <v>324</v>
      </c>
    </row>
    <row r="134" spans="1:65" s="2" customFormat="1" ht="19.5">
      <c r="A134" s="31"/>
      <c r="B134" s="32"/>
      <c r="C134" s="31"/>
      <c r="D134" s="158" t="s">
        <v>130</v>
      </c>
      <c r="E134" s="31"/>
      <c r="F134" s="159" t="s">
        <v>322</v>
      </c>
      <c r="G134" s="31"/>
      <c r="H134" s="242"/>
      <c r="I134" s="160"/>
      <c r="J134" s="31"/>
      <c r="K134" s="31"/>
      <c r="L134" s="32"/>
      <c r="M134" s="161"/>
      <c r="N134" s="162"/>
      <c r="O134" s="57"/>
      <c r="P134" s="57"/>
      <c r="Q134" s="57"/>
      <c r="R134" s="57"/>
      <c r="S134" s="57"/>
      <c r="T134" s="58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130</v>
      </c>
      <c r="AU134" s="16" t="s">
        <v>83</v>
      </c>
    </row>
    <row r="135" spans="1:65" s="2" customFormat="1" ht="24.2" customHeight="1">
      <c r="A135" s="31"/>
      <c r="B135" s="143"/>
      <c r="C135" s="144" t="s">
        <v>178</v>
      </c>
      <c r="D135" s="144" t="s">
        <v>124</v>
      </c>
      <c r="E135" s="145" t="s">
        <v>325</v>
      </c>
      <c r="F135" s="146" t="s">
        <v>326</v>
      </c>
      <c r="G135" s="147" t="s">
        <v>323</v>
      </c>
      <c r="H135" s="241">
        <v>0</v>
      </c>
      <c r="I135" s="149"/>
      <c r="J135" s="150">
        <f>ROUND(I135*H135,2)</f>
        <v>0</v>
      </c>
      <c r="K135" s="151"/>
      <c r="L135" s="32"/>
      <c r="M135" s="152" t="s">
        <v>1</v>
      </c>
      <c r="N135" s="153" t="s">
        <v>38</v>
      </c>
      <c r="O135" s="57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6" t="s">
        <v>303</v>
      </c>
      <c r="AT135" s="156" t="s">
        <v>124</v>
      </c>
      <c r="AU135" s="156" t="s">
        <v>83</v>
      </c>
      <c r="AY135" s="16" t="s">
        <v>122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6" t="s">
        <v>81</v>
      </c>
      <c r="BK135" s="157">
        <f>ROUND(I135*H135,2)</f>
        <v>0</v>
      </c>
      <c r="BL135" s="16" t="s">
        <v>303</v>
      </c>
      <c r="BM135" s="156" t="s">
        <v>327</v>
      </c>
    </row>
    <row r="136" spans="1:65" s="2" customFormat="1" ht="19.5">
      <c r="A136" s="31"/>
      <c r="B136" s="32"/>
      <c r="C136" s="31"/>
      <c r="D136" s="158" t="s">
        <v>130</v>
      </c>
      <c r="E136" s="31"/>
      <c r="F136" s="159" t="s">
        <v>326</v>
      </c>
      <c r="G136" s="31"/>
      <c r="H136" s="242"/>
      <c r="I136" s="160"/>
      <c r="J136" s="31"/>
      <c r="K136" s="31"/>
      <c r="L136" s="32"/>
      <c r="M136" s="161"/>
      <c r="N136" s="162"/>
      <c r="O136" s="57"/>
      <c r="P136" s="57"/>
      <c r="Q136" s="57"/>
      <c r="R136" s="57"/>
      <c r="S136" s="57"/>
      <c r="T136" s="58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130</v>
      </c>
      <c r="AU136" s="16" t="s">
        <v>83</v>
      </c>
    </row>
    <row r="137" spans="1:65" s="2" customFormat="1" ht="16.5" customHeight="1">
      <c r="A137" s="31"/>
      <c r="B137" s="143"/>
      <c r="C137" s="144" t="s">
        <v>186</v>
      </c>
      <c r="D137" s="144" t="s">
        <v>124</v>
      </c>
      <c r="E137" s="145" t="s">
        <v>328</v>
      </c>
      <c r="F137" s="146" t="s">
        <v>329</v>
      </c>
      <c r="G137" s="147" t="s">
        <v>323</v>
      </c>
      <c r="H137" s="241">
        <v>0</v>
      </c>
      <c r="I137" s="149"/>
      <c r="J137" s="150">
        <f>ROUND(I137*H137,2)</f>
        <v>0</v>
      </c>
      <c r="K137" s="151"/>
      <c r="L137" s="32"/>
      <c r="M137" s="152" t="s">
        <v>1</v>
      </c>
      <c r="N137" s="153" t="s">
        <v>38</v>
      </c>
      <c r="O137" s="57"/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6" t="s">
        <v>303</v>
      </c>
      <c r="AT137" s="156" t="s">
        <v>124</v>
      </c>
      <c r="AU137" s="156" t="s">
        <v>83</v>
      </c>
      <c r="AY137" s="16" t="s">
        <v>122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6" t="s">
        <v>81</v>
      </c>
      <c r="BK137" s="157">
        <f>ROUND(I137*H137,2)</f>
        <v>0</v>
      </c>
      <c r="BL137" s="16" t="s">
        <v>303</v>
      </c>
      <c r="BM137" s="156" t="s">
        <v>330</v>
      </c>
    </row>
    <row r="138" spans="1:65" s="2" customFormat="1">
      <c r="A138" s="31"/>
      <c r="B138" s="32"/>
      <c r="C138" s="31"/>
      <c r="D138" s="158" t="s">
        <v>130</v>
      </c>
      <c r="E138" s="31"/>
      <c r="F138" s="159" t="s">
        <v>329</v>
      </c>
      <c r="G138" s="31"/>
      <c r="H138" s="242"/>
      <c r="I138" s="160"/>
      <c r="J138" s="31"/>
      <c r="K138" s="31"/>
      <c r="L138" s="32"/>
      <c r="M138" s="161"/>
      <c r="N138" s="162"/>
      <c r="O138" s="57"/>
      <c r="P138" s="57"/>
      <c r="Q138" s="57"/>
      <c r="R138" s="57"/>
      <c r="S138" s="57"/>
      <c r="T138" s="58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130</v>
      </c>
      <c r="AU138" s="16" t="s">
        <v>83</v>
      </c>
    </row>
    <row r="139" spans="1:65" s="2" customFormat="1" ht="16.5" customHeight="1">
      <c r="A139" s="31"/>
      <c r="B139" s="143"/>
      <c r="C139" s="144" t="s">
        <v>192</v>
      </c>
      <c r="D139" s="144" t="s">
        <v>124</v>
      </c>
      <c r="E139" s="145" t="s">
        <v>331</v>
      </c>
      <c r="F139" s="146" t="s">
        <v>332</v>
      </c>
      <c r="G139" s="147" t="s">
        <v>241</v>
      </c>
      <c r="H139" s="241">
        <v>0</v>
      </c>
      <c r="I139" s="149"/>
      <c r="J139" s="150">
        <f>ROUND(I139*H139,2)</f>
        <v>0</v>
      </c>
      <c r="K139" s="151"/>
      <c r="L139" s="32"/>
      <c r="M139" s="152" t="s">
        <v>1</v>
      </c>
      <c r="N139" s="153" t="s">
        <v>38</v>
      </c>
      <c r="O139" s="57"/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6" t="s">
        <v>303</v>
      </c>
      <c r="AT139" s="156" t="s">
        <v>124</v>
      </c>
      <c r="AU139" s="156" t="s">
        <v>83</v>
      </c>
      <c r="AY139" s="16" t="s">
        <v>122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6" t="s">
        <v>81</v>
      </c>
      <c r="BK139" s="157">
        <f>ROUND(I139*H139,2)</f>
        <v>0</v>
      </c>
      <c r="BL139" s="16" t="s">
        <v>303</v>
      </c>
      <c r="BM139" s="156" t="s">
        <v>333</v>
      </c>
    </row>
    <row r="140" spans="1:65" s="2" customFormat="1">
      <c r="A140" s="31"/>
      <c r="B140" s="32"/>
      <c r="C140" s="31"/>
      <c r="D140" s="158" t="s">
        <v>130</v>
      </c>
      <c r="E140" s="31"/>
      <c r="F140" s="159" t="s">
        <v>332</v>
      </c>
      <c r="G140" s="31"/>
      <c r="H140" s="242"/>
      <c r="I140" s="160"/>
      <c r="J140" s="31"/>
      <c r="K140" s="31"/>
      <c r="L140" s="32"/>
      <c r="M140" s="161"/>
      <c r="N140" s="162"/>
      <c r="O140" s="57"/>
      <c r="P140" s="57"/>
      <c r="Q140" s="57"/>
      <c r="R140" s="57"/>
      <c r="S140" s="57"/>
      <c r="T140" s="58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6" t="s">
        <v>130</v>
      </c>
      <c r="AU140" s="16" t="s">
        <v>83</v>
      </c>
    </row>
    <row r="141" spans="1:65" s="2" customFormat="1" ht="16.5" customHeight="1">
      <c r="A141" s="31"/>
      <c r="B141" s="143"/>
      <c r="C141" s="144" t="s">
        <v>198</v>
      </c>
      <c r="D141" s="144" t="s">
        <v>124</v>
      </c>
      <c r="E141" s="145" t="s">
        <v>334</v>
      </c>
      <c r="F141" s="146" t="s">
        <v>335</v>
      </c>
      <c r="G141" s="147" t="s">
        <v>241</v>
      </c>
      <c r="H141" s="241">
        <v>0</v>
      </c>
      <c r="I141" s="149"/>
      <c r="J141" s="150">
        <f>ROUND(I141*H141,2)</f>
        <v>0</v>
      </c>
      <c r="K141" s="151"/>
      <c r="L141" s="32"/>
      <c r="M141" s="152" t="s">
        <v>1</v>
      </c>
      <c r="N141" s="153" t="s">
        <v>38</v>
      </c>
      <c r="O141" s="57"/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6" t="s">
        <v>303</v>
      </c>
      <c r="AT141" s="156" t="s">
        <v>124</v>
      </c>
      <c r="AU141" s="156" t="s">
        <v>83</v>
      </c>
      <c r="AY141" s="16" t="s">
        <v>122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6" t="s">
        <v>81</v>
      </c>
      <c r="BK141" s="157">
        <f>ROUND(I141*H141,2)</f>
        <v>0</v>
      </c>
      <c r="BL141" s="16" t="s">
        <v>303</v>
      </c>
      <c r="BM141" s="156" t="s">
        <v>336</v>
      </c>
    </row>
    <row r="142" spans="1:65" s="2" customFormat="1">
      <c r="A142" s="31"/>
      <c r="B142" s="32"/>
      <c r="C142" s="31"/>
      <c r="D142" s="158" t="s">
        <v>130</v>
      </c>
      <c r="E142" s="31"/>
      <c r="F142" s="159" t="s">
        <v>337</v>
      </c>
      <c r="G142" s="31"/>
      <c r="H142" s="31"/>
      <c r="I142" s="160"/>
      <c r="J142" s="31"/>
      <c r="K142" s="31"/>
      <c r="L142" s="32"/>
      <c r="M142" s="193"/>
      <c r="N142" s="194"/>
      <c r="O142" s="195"/>
      <c r="P142" s="195"/>
      <c r="Q142" s="195"/>
      <c r="R142" s="195"/>
      <c r="S142" s="195"/>
      <c r="T142" s="196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6" t="s">
        <v>130</v>
      </c>
      <c r="AU142" s="16" t="s">
        <v>83</v>
      </c>
    </row>
    <row r="143" spans="1:65" s="2" customFormat="1" ht="6.95" customHeight="1">
      <c r="A143" s="31"/>
      <c r="B143" s="46"/>
      <c r="C143" s="47"/>
      <c r="D143" s="47"/>
      <c r="E143" s="47"/>
      <c r="F143" s="47"/>
      <c r="G143" s="47"/>
      <c r="H143" s="47"/>
      <c r="I143" s="47"/>
      <c r="J143" s="47"/>
      <c r="K143" s="47"/>
      <c r="L143" s="32"/>
      <c r="M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</sheetData>
  <autoFilter ref="C117:K142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43"/>
  <sheetViews>
    <sheetView showGridLines="0" topLeftCell="A116" workbookViewId="0">
      <selection activeCell="H141" sqref="H14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6" t="s">
        <v>92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4.95" customHeight="1">
      <c r="B4" s="19"/>
      <c r="D4" s="20" t="s">
        <v>93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8" t="str">
        <f>'Rekapitulace stavby'!K6</f>
        <v>Město Ivančice - oprava chodníků ul. Polní a Na Úvoze</v>
      </c>
      <c r="F7" s="239"/>
      <c r="G7" s="239"/>
      <c r="H7" s="239"/>
      <c r="L7" s="19"/>
    </row>
    <row r="8" spans="1:46" s="2" customFormat="1" ht="12" customHeight="1">
      <c r="A8" s="31"/>
      <c r="B8" s="32"/>
      <c r="C8" s="31"/>
      <c r="D8" s="26" t="s">
        <v>94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338</v>
      </c>
      <c r="F9" s="237"/>
      <c r="G9" s="237"/>
      <c r="H9" s="23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20</v>
      </c>
      <c r="G12" s="31"/>
      <c r="H12" s="31"/>
      <c r="I12" s="26" t="s">
        <v>21</v>
      </c>
      <c r="J12" s="54">
        <f>'Rekapitulace stavby'!AN8</f>
        <v>45223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22</v>
      </c>
      <c r="E14" s="31"/>
      <c r="F14" s="31"/>
      <c r="G14" s="31"/>
      <c r="H14" s="31"/>
      <c r="I14" s="26" t="s">
        <v>23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24</v>
      </c>
      <c r="F15" s="31"/>
      <c r="G15" s="31"/>
      <c r="H15" s="31"/>
      <c r="I15" s="26" t="s">
        <v>25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26</v>
      </c>
      <c r="E17" s="31"/>
      <c r="F17" s="31"/>
      <c r="G17" s="31"/>
      <c r="H17" s="31"/>
      <c r="I17" s="26" t="s">
        <v>23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0" t="str">
        <f>'Rekapitulace stavby'!E14</f>
        <v>Vyplň údaj</v>
      </c>
      <c r="F18" s="210"/>
      <c r="G18" s="210"/>
      <c r="H18" s="210"/>
      <c r="I18" s="26" t="s">
        <v>25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28</v>
      </c>
      <c r="E20" s="31"/>
      <c r="F20" s="31"/>
      <c r="G20" s="31"/>
      <c r="H20" s="31"/>
      <c r="I20" s="26" t="s">
        <v>23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25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23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25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4" t="s">
        <v>1</v>
      </c>
      <c r="F27" s="214"/>
      <c r="G27" s="214"/>
      <c r="H27" s="214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33</v>
      </c>
      <c r="E30" s="31"/>
      <c r="F30" s="31"/>
      <c r="G30" s="31"/>
      <c r="H30" s="31"/>
      <c r="I30" s="31"/>
      <c r="J30" s="70">
        <f>ROUND(J118,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37</v>
      </c>
      <c r="E33" s="26" t="s">
        <v>38</v>
      </c>
      <c r="F33" s="98">
        <f>ROUND((SUM(BE118:BE142)),  2)</f>
        <v>0</v>
      </c>
      <c r="G33" s="31"/>
      <c r="H33" s="31"/>
      <c r="I33" s="99">
        <v>0.21</v>
      </c>
      <c r="J33" s="98">
        <f>ROUND(((SUM(BE118:BE142))*I33),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39</v>
      </c>
      <c r="F34" s="98">
        <f>ROUND((SUM(BF118:BF142)),  2)</f>
        <v>0</v>
      </c>
      <c r="G34" s="31"/>
      <c r="H34" s="31"/>
      <c r="I34" s="99">
        <v>0.15</v>
      </c>
      <c r="J34" s="98">
        <f>ROUND(((SUM(BF118:BF142))*I34),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40</v>
      </c>
      <c r="F35" s="98">
        <f>ROUND((SUM(BG118:BG142)),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41</v>
      </c>
      <c r="F36" s="98">
        <f>ROUND((SUM(BH118:BH142)),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98">
        <f>ROUND((SUM(BI118:BI142)),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43</v>
      </c>
      <c r="E39" s="59"/>
      <c r="F39" s="59"/>
      <c r="G39" s="102" t="s">
        <v>44</v>
      </c>
      <c r="H39" s="103" t="s">
        <v>45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48</v>
      </c>
      <c r="E61" s="34"/>
      <c r="F61" s="106" t="s">
        <v>49</v>
      </c>
      <c r="G61" s="44" t="s">
        <v>48</v>
      </c>
      <c r="H61" s="34"/>
      <c r="I61" s="34"/>
      <c r="J61" s="107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48</v>
      </c>
      <c r="E76" s="34"/>
      <c r="F76" s="106" t="s">
        <v>49</v>
      </c>
      <c r="G76" s="44" t="s">
        <v>48</v>
      </c>
      <c r="H76" s="34"/>
      <c r="I76" s="34"/>
      <c r="J76" s="107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96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Město Ivančice - oprava chodníků ul. Polní a Na Úvoze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94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>SO-04 - 04) příprava pro VO - ul. Na Úvoze</v>
      </c>
      <c r="F87" s="237"/>
      <c r="G87" s="237"/>
      <c r="H87" s="23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19</v>
      </c>
      <c r="D89" s="31"/>
      <c r="E89" s="31"/>
      <c r="F89" s="24" t="str">
        <f>F12</f>
        <v>ul. Polní + Na Úvoze</v>
      </c>
      <c r="G89" s="31"/>
      <c r="H89" s="31"/>
      <c r="I89" s="26" t="s">
        <v>21</v>
      </c>
      <c r="J89" s="54">
        <f>IF(J12="","",J12)</f>
        <v>45223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22</v>
      </c>
      <c r="D91" s="31"/>
      <c r="E91" s="31"/>
      <c r="F91" s="24" t="str">
        <f>E15</f>
        <v>Město Ivančice, Palackého 196/6</v>
      </c>
      <c r="G91" s="31"/>
      <c r="H91" s="31"/>
      <c r="I91" s="26" t="s">
        <v>28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97</v>
      </c>
      <c r="D94" s="100"/>
      <c r="E94" s="100"/>
      <c r="F94" s="100"/>
      <c r="G94" s="100"/>
      <c r="H94" s="100"/>
      <c r="I94" s="100"/>
      <c r="J94" s="109" t="s">
        <v>98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99</v>
      </c>
      <c r="D96" s="31"/>
      <c r="E96" s="31"/>
      <c r="F96" s="31"/>
      <c r="G96" s="31"/>
      <c r="H96" s="31"/>
      <c r="I96" s="31"/>
      <c r="J96" s="70">
        <f>J118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100</v>
      </c>
    </row>
    <row r="97" spans="1:31" s="9" customFormat="1" ht="24.95" customHeight="1">
      <c r="B97" s="111"/>
      <c r="D97" s="112" t="s">
        <v>296</v>
      </c>
      <c r="E97" s="113"/>
      <c r="F97" s="113"/>
      <c r="G97" s="113"/>
      <c r="H97" s="113"/>
      <c r="I97" s="113"/>
      <c r="J97" s="114">
        <f>J119</f>
        <v>0</v>
      </c>
      <c r="L97" s="111"/>
    </row>
    <row r="98" spans="1:31" s="10" customFormat="1" ht="19.899999999999999" customHeight="1">
      <c r="B98" s="115"/>
      <c r="D98" s="116" t="s">
        <v>297</v>
      </c>
      <c r="E98" s="117"/>
      <c r="F98" s="117"/>
      <c r="G98" s="117"/>
      <c r="H98" s="117"/>
      <c r="I98" s="117"/>
      <c r="J98" s="118">
        <f>J120</f>
        <v>0</v>
      </c>
      <c r="L98" s="115"/>
    </row>
    <row r="99" spans="1:31" s="2" customFormat="1" ht="21.75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107</v>
      </c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1"/>
      <c r="D108" s="31"/>
      <c r="E108" s="238" t="str">
        <f>E7</f>
        <v>Město Ivančice - oprava chodníků ul. Polní a Na Úvoze</v>
      </c>
      <c r="F108" s="239"/>
      <c r="G108" s="239"/>
      <c r="H108" s="239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94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1"/>
      <c r="D110" s="31"/>
      <c r="E110" s="228" t="str">
        <f>E9</f>
        <v>SO-04 - 04) příprava pro VO - ul. Na Úvoze</v>
      </c>
      <c r="F110" s="237"/>
      <c r="G110" s="237"/>
      <c r="H110" s="237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19</v>
      </c>
      <c r="D112" s="31"/>
      <c r="E112" s="31"/>
      <c r="F112" s="24" t="str">
        <f>F12</f>
        <v>ul. Polní + Na Úvoze</v>
      </c>
      <c r="G112" s="31"/>
      <c r="H112" s="31"/>
      <c r="I112" s="26" t="s">
        <v>21</v>
      </c>
      <c r="J112" s="54">
        <f>IF(J12="","",J12)</f>
        <v>45223</v>
      </c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22</v>
      </c>
      <c r="D114" s="31"/>
      <c r="E114" s="31"/>
      <c r="F114" s="24" t="str">
        <f>E15</f>
        <v>Město Ivančice, Palackého 196/6</v>
      </c>
      <c r="G114" s="31"/>
      <c r="H114" s="31"/>
      <c r="I114" s="26" t="s">
        <v>28</v>
      </c>
      <c r="J114" s="29" t="str">
        <f>E21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26</v>
      </c>
      <c r="D115" s="31"/>
      <c r="E115" s="31"/>
      <c r="F115" s="24" t="str">
        <f>IF(E18="","",E18)</f>
        <v>Vyplň údaj</v>
      </c>
      <c r="G115" s="31"/>
      <c r="H115" s="31"/>
      <c r="I115" s="26" t="s">
        <v>31</v>
      </c>
      <c r="J115" s="29" t="str">
        <f>E24</f>
        <v xml:space="preserve"> 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>
      <c r="A117" s="119"/>
      <c r="B117" s="120"/>
      <c r="C117" s="121" t="s">
        <v>108</v>
      </c>
      <c r="D117" s="122" t="s">
        <v>58</v>
      </c>
      <c r="E117" s="122" t="s">
        <v>54</v>
      </c>
      <c r="F117" s="122" t="s">
        <v>55</v>
      </c>
      <c r="G117" s="122" t="s">
        <v>109</v>
      </c>
      <c r="H117" s="122" t="s">
        <v>110</v>
      </c>
      <c r="I117" s="122" t="s">
        <v>111</v>
      </c>
      <c r="J117" s="123" t="s">
        <v>98</v>
      </c>
      <c r="K117" s="124" t="s">
        <v>112</v>
      </c>
      <c r="L117" s="125"/>
      <c r="M117" s="61" t="s">
        <v>1</v>
      </c>
      <c r="N117" s="62" t="s">
        <v>37</v>
      </c>
      <c r="O117" s="62" t="s">
        <v>113</v>
      </c>
      <c r="P117" s="62" t="s">
        <v>114</v>
      </c>
      <c r="Q117" s="62" t="s">
        <v>115</v>
      </c>
      <c r="R117" s="62" t="s">
        <v>116</v>
      </c>
      <c r="S117" s="62" t="s">
        <v>117</v>
      </c>
      <c r="T117" s="63" t="s">
        <v>118</v>
      </c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  <c r="AE117" s="119"/>
    </row>
    <row r="118" spans="1:65" s="2" customFormat="1" ht="22.9" customHeight="1">
      <c r="A118" s="31"/>
      <c r="B118" s="32"/>
      <c r="C118" s="68" t="s">
        <v>119</v>
      </c>
      <c r="D118" s="31"/>
      <c r="E118" s="31"/>
      <c r="F118" s="31"/>
      <c r="G118" s="31"/>
      <c r="H118" s="31"/>
      <c r="I118" s="31"/>
      <c r="J118" s="126">
        <f>BK118</f>
        <v>0</v>
      </c>
      <c r="K118" s="31"/>
      <c r="L118" s="32"/>
      <c r="M118" s="64"/>
      <c r="N118" s="55"/>
      <c r="O118" s="65"/>
      <c r="P118" s="127">
        <f>P119</f>
        <v>0</v>
      </c>
      <c r="Q118" s="65"/>
      <c r="R118" s="127">
        <f>R119</f>
        <v>0</v>
      </c>
      <c r="S118" s="65"/>
      <c r="T118" s="128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6" t="s">
        <v>72</v>
      </c>
      <c r="AU118" s="16" t="s">
        <v>100</v>
      </c>
      <c r="BK118" s="129">
        <f>BK119</f>
        <v>0</v>
      </c>
    </row>
    <row r="119" spans="1:65" s="12" customFormat="1" ht="25.9" customHeight="1">
      <c r="B119" s="130"/>
      <c r="D119" s="131" t="s">
        <v>72</v>
      </c>
      <c r="E119" s="132" t="s">
        <v>298</v>
      </c>
      <c r="F119" s="132" t="s">
        <v>299</v>
      </c>
      <c r="I119" s="133"/>
      <c r="J119" s="134">
        <f>BK119</f>
        <v>0</v>
      </c>
      <c r="L119" s="130"/>
      <c r="M119" s="135"/>
      <c r="N119" s="136"/>
      <c r="O119" s="136"/>
      <c r="P119" s="137">
        <f>P120</f>
        <v>0</v>
      </c>
      <c r="Q119" s="136"/>
      <c r="R119" s="137">
        <f>R120</f>
        <v>0</v>
      </c>
      <c r="S119" s="136"/>
      <c r="T119" s="138">
        <f>T120</f>
        <v>0</v>
      </c>
      <c r="AR119" s="131" t="s">
        <v>128</v>
      </c>
      <c r="AT119" s="139" t="s">
        <v>72</v>
      </c>
      <c r="AU119" s="139" t="s">
        <v>73</v>
      </c>
      <c r="AY119" s="131" t="s">
        <v>122</v>
      </c>
      <c r="BK119" s="140">
        <f>BK120</f>
        <v>0</v>
      </c>
    </row>
    <row r="120" spans="1:65" s="12" customFormat="1" ht="22.9" customHeight="1">
      <c r="B120" s="130"/>
      <c r="D120" s="131" t="s">
        <v>72</v>
      </c>
      <c r="E120" s="141" t="s">
        <v>300</v>
      </c>
      <c r="F120" s="141" t="s">
        <v>301</v>
      </c>
      <c r="I120" s="133"/>
      <c r="J120" s="142">
        <f>BK120</f>
        <v>0</v>
      </c>
      <c r="L120" s="130"/>
      <c r="M120" s="135"/>
      <c r="N120" s="136"/>
      <c r="O120" s="136"/>
      <c r="P120" s="137">
        <f>SUM(P121:P142)</f>
        <v>0</v>
      </c>
      <c r="Q120" s="136"/>
      <c r="R120" s="137">
        <f>SUM(R121:R142)</f>
        <v>0</v>
      </c>
      <c r="S120" s="136"/>
      <c r="T120" s="138">
        <f>SUM(T121:T142)</f>
        <v>0</v>
      </c>
      <c r="AR120" s="131" t="s">
        <v>128</v>
      </c>
      <c r="AT120" s="139" t="s">
        <v>72</v>
      </c>
      <c r="AU120" s="139" t="s">
        <v>81</v>
      </c>
      <c r="AY120" s="131" t="s">
        <v>122</v>
      </c>
      <c r="BK120" s="140">
        <f>SUM(BK121:BK142)</f>
        <v>0</v>
      </c>
    </row>
    <row r="121" spans="1:65" s="2" customFormat="1" ht="21.75" customHeight="1">
      <c r="A121" s="31"/>
      <c r="B121" s="143"/>
      <c r="C121" s="144" t="s">
        <v>81</v>
      </c>
      <c r="D121" s="144" t="s">
        <v>124</v>
      </c>
      <c r="E121" s="145" t="s">
        <v>302</v>
      </c>
      <c r="F121" s="146" t="s">
        <v>351</v>
      </c>
      <c r="G121" s="147" t="s">
        <v>148</v>
      </c>
      <c r="H121" s="148">
        <v>211</v>
      </c>
      <c r="I121" s="149"/>
      <c r="J121" s="150">
        <f>ROUND(I121*H121,2)</f>
        <v>0</v>
      </c>
      <c r="K121" s="151"/>
      <c r="L121" s="32"/>
      <c r="M121" s="152" t="s">
        <v>1</v>
      </c>
      <c r="N121" s="153" t="s">
        <v>38</v>
      </c>
      <c r="O121" s="57"/>
      <c r="P121" s="154">
        <f>O121*H121</f>
        <v>0</v>
      </c>
      <c r="Q121" s="154">
        <v>0</v>
      </c>
      <c r="R121" s="154">
        <f>Q121*H121</f>
        <v>0</v>
      </c>
      <c r="S121" s="154">
        <v>0</v>
      </c>
      <c r="T121" s="155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6" t="s">
        <v>303</v>
      </c>
      <c r="AT121" s="156" t="s">
        <v>124</v>
      </c>
      <c r="AU121" s="156" t="s">
        <v>83</v>
      </c>
      <c r="AY121" s="16" t="s">
        <v>122</v>
      </c>
      <c r="BE121" s="157">
        <f>IF(N121="základní",J121,0)</f>
        <v>0</v>
      </c>
      <c r="BF121" s="157">
        <f>IF(N121="snížená",J121,0)</f>
        <v>0</v>
      </c>
      <c r="BG121" s="157">
        <f>IF(N121="zákl. přenesená",J121,0)</f>
        <v>0</v>
      </c>
      <c r="BH121" s="157">
        <f>IF(N121="sníž. přenesená",J121,0)</f>
        <v>0</v>
      </c>
      <c r="BI121" s="157">
        <f>IF(N121="nulová",J121,0)</f>
        <v>0</v>
      </c>
      <c r="BJ121" s="16" t="s">
        <v>81</v>
      </c>
      <c r="BK121" s="157">
        <f>ROUND(I121*H121,2)</f>
        <v>0</v>
      </c>
      <c r="BL121" s="16" t="s">
        <v>303</v>
      </c>
      <c r="BM121" s="156" t="s">
        <v>339</v>
      </c>
    </row>
    <row r="122" spans="1:65" s="2" customFormat="1">
      <c r="A122" s="31"/>
      <c r="B122" s="32"/>
      <c r="C122" s="31"/>
      <c r="D122" s="158" t="s">
        <v>130</v>
      </c>
      <c r="E122" s="31"/>
      <c r="F122" s="159" t="s">
        <v>305</v>
      </c>
      <c r="G122" s="31"/>
      <c r="H122" s="31"/>
      <c r="I122" s="160"/>
      <c r="J122" s="31"/>
      <c r="K122" s="31"/>
      <c r="L122" s="32"/>
      <c r="M122" s="161"/>
      <c r="N122" s="162"/>
      <c r="O122" s="57"/>
      <c r="P122" s="57"/>
      <c r="Q122" s="57"/>
      <c r="R122" s="57"/>
      <c r="S122" s="57"/>
      <c r="T122" s="58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130</v>
      </c>
      <c r="AU122" s="16" t="s">
        <v>83</v>
      </c>
    </row>
    <row r="123" spans="1:65" s="2" customFormat="1" ht="16.5" customHeight="1">
      <c r="A123" s="31"/>
      <c r="B123" s="143"/>
      <c r="C123" s="144" t="s">
        <v>83</v>
      </c>
      <c r="D123" s="144" t="s">
        <v>124</v>
      </c>
      <c r="E123" s="145" t="s">
        <v>239</v>
      </c>
      <c r="F123" s="146" t="s">
        <v>306</v>
      </c>
      <c r="G123" s="147" t="s">
        <v>148</v>
      </c>
      <c r="H123" s="148">
        <v>211</v>
      </c>
      <c r="I123" s="149"/>
      <c r="J123" s="150">
        <f>ROUND(I123*H123,2)</f>
        <v>0</v>
      </c>
      <c r="K123" s="151"/>
      <c r="L123" s="32"/>
      <c r="M123" s="152" t="s">
        <v>1</v>
      </c>
      <c r="N123" s="153" t="s">
        <v>38</v>
      </c>
      <c r="O123" s="57"/>
      <c r="P123" s="154">
        <f>O123*H123</f>
        <v>0</v>
      </c>
      <c r="Q123" s="154">
        <v>0</v>
      </c>
      <c r="R123" s="154">
        <f>Q123*H123</f>
        <v>0</v>
      </c>
      <c r="S123" s="154">
        <v>0</v>
      </c>
      <c r="T123" s="155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6" t="s">
        <v>303</v>
      </c>
      <c r="AT123" s="156" t="s">
        <v>124</v>
      </c>
      <c r="AU123" s="156" t="s">
        <v>83</v>
      </c>
      <c r="AY123" s="16" t="s">
        <v>122</v>
      </c>
      <c r="BE123" s="157">
        <f>IF(N123="základní",J123,0)</f>
        <v>0</v>
      </c>
      <c r="BF123" s="157">
        <f>IF(N123="snížená",J123,0)</f>
        <v>0</v>
      </c>
      <c r="BG123" s="157">
        <f>IF(N123="zákl. přenesená",J123,0)</f>
        <v>0</v>
      </c>
      <c r="BH123" s="157">
        <f>IF(N123="sníž. přenesená",J123,0)</f>
        <v>0</v>
      </c>
      <c r="BI123" s="157">
        <f>IF(N123="nulová",J123,0)</f>
        <v>0</v>
      </c>
      <c r="BJ123" s="16" t="s">
        <v>81</v>
      </c>
      <c r="BK123" s="157">
        <f>ROUND(I123*H123,2)</f>
        <v>0</v>
      </c>
      <c r="BL123" s="16" t="s">
        <v>303</v>
      </c>
      <c r="BM123" s="156" t="s">
        <v>340</v>
      </c>
    </row>
    <row r="124" spans="1:65" s="2" customFormat="1">
      <c r="A124" s="31"/>
      <c r="B124" s="32"/>
      <c r="C124" s="31"/>
      <c r="D124" s="158" t="s">
        <v>130</v>
      </c>
      <c r="E124" s="31"/>
      <c r="F124" s="159" t="s">
        <v>308</v>
      </c>
      <c r="G124" s="31"/>
      <c r="H124" s="31"/>
      <c r="I124" s="160"/>
      <c r="J124" s="31"/>
      <c r="K124" s="31"/>
      <c r="L124" s="32"/>
      <c r="M124" s="161"/>
      <c r="N124" s="162"/>
      <c r="O124" s="57"/>
      <c r="P124" s="57"/>
      <c r="Q124" s="57"/>
      <c r="R124" s="57"/>
      <c r="S124" s="57"/>
      <c r="T124" s="58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6" t="s">
        <v>130</v>
      </c>
      <c r="AU124" s="16" t="s">
        <v>83</v>
      </c>
    </row>
    <row r="125" spans="1:65" s="2" customFormat="1" ht="16.5" customHeight="1">
      <c r="A125" s="31"/>
      <c r="B125" s="143"/>
      <c r="C125" s="144" t="s">
        <v>145</v>
      </c>
      <c r="D125" s="144" t="s">
        <v>124</v>
      </c>
      <c r="E125" s="145" t="s">
        <v>244</v>
      </c>
      <c r="F125" s="146" t="s">
        <v>309</v>
      </c>
      <c r="G125" s="147" t="s">
        <v>148</v>
      </c>
      <c r="H125" s="148">
        <v>211</v>
      </c>
      <c r="I125" s="149"/>
      <c r="J125" s="150">
        <f>ROUND(I125*H125,2)</f>
        <v>0</v>
      </c>
      <c r="K125" s="151"/>
      <c r="L125" s="32"/>
      <c r="M125" s="152" t="s">
        <v>1</v>
      </c>
      <c r="N125" s="153" t="s">
        <v>38</v>
      </c>
      <c r="O125" s="57"/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6" t="s">
        <v>303</v>
      </c>
      <c r="AT125" s="156" t="s">
        <v>124</v>
      </c>
      <c r="AU125" s="156" t="s">
        <v>83</v>
      </c>
      <c r="AY125" s="16" t="s">
        <v>122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6" t="s">
        <v>81</v>
      </c>
      <c r="BK125" s="157">
        <f>ROUND(I125*H125,2)</f>
        <v>0</v>
      </c>
      <c r="BL125" s="16" t="s">
        <v>303</v>
      </c>
      <c r="BM125" s="156" t="s">
        <v>341</v>
      </c>
    </row>
    <row r="126" spans="1:65" s="2" customFormat="1">
      <c r="A126" s="31"/>
      <c r="B126" s="32"/>
      <c r="C126" s="31"/>
      <c r="D126" s="158" t="s">
        <v>130</v>
      </c>
      <c r="E126" s="31"/>
      <c r="F126" s="159" t="s">
        <v>311</v>
      </c>
      <c r="G126" s="31"/>
      <c r="H126" s="31"/>
      <c r="I126" s="160"/>
      <c r="J126" s="31"/>
      <c r="K126" s="31"/>
      <c r="L126" s="32"/>
      <c r="M126" s="161"/>
      <c r="N126" s="162"/>
      <c r="O126" s="57"/>
      <c r="P126" s="57"/>
      <c r="Q126" s="57"/>
      <c r="R126" s="57"/>
      <c r="S126" s="57"/>
      <c r="T126" s="58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6" t="s">
        <v>130</v>
      </c>
      <c r="AU126" s="16" t="s">
        <v>83</v>
      </c>
    </row>
    <row r="127" spans="1:65" s="2" customFormat="1" ht="16.5" customHeight="1">
      <c r="A127" s="31"/>
      <c r="B127" s="143"/>
      <c r="C127" s="144" t="s">
        <v>128</v>
      </c>
      <c r="D127" s="144" t="s">
        <v>124</v>
      </c>
      <c r="E127" s="145" t="s">
        <v>312</v>
      </c>
      <c r="F127" s="146" t="s">
        <v>313</v>
      </c>
      <c r="G127" s="147" t="s">
        <v>148</v>
      </c>
      <c r="H127" s="148">
        <v>211</v>
      </c>
      <c r="I127" s="149"/>
      <c r="J127" s="150">
        <f>ROUND(I127*H127,2)</f>
        <v>0</v>
      </c>
      <c r="K127" s="151"/>
      <c r="L127" s="32"/>
      <c r="M127" s="152" t="s">
        <v>1</v>
      </c>
      <c r="N127" s="153" t="s">
        <v>38</v>
      </c>
      <c r="O127" s="57"/>
      <c r="P127" s="154">
        <f>O127*H127</f>
        <v>0</v>
      </c>
      <c r="Q127" s="154">
        <v>0</v>
      </c>
      <c r="R127" s="154">
        <f>Q127*H127</f>
        <v>0</v>
      </c>
      <c r="S127" s="154">
        <v>0</v>
      </c>
      <c r="T127" s="155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6" t="s">
        <v>303</v>
      </c>
      <c r="AT127" s="156" t="s">
        <v>124</v>
      </c>
      <c r="AU127" s="156" t="s">
        <v>83</v>
      </c>
      <c r="AY127" s="16" t="s">
        <v>122</v>
      </c>
      <c r="BE127" s="157">
        <f>IF(N127="základní",J127,0)</f>
        <v>0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6" t="s">
        <v>81</v>
      </c>
      <c r="BK127" s="157">
        <f>ROUND(I127*H127,2)</f>
        <v>0</v>
      </c>
      <c r="BL127" s="16" t="s">
        <v>303</v>
      </c>
      <c r="BM127" s="156" t="s">
        <v>342</v>
      </c>
    </row>
    <row r="128" spans="1:65" s="2" customFormat="1">
      <c r="A128" s="31"/>
      <c r="B128" s="32"/>
      <c r="C128" s="31"/>
      <c r="D128" s="158" t="s">
        <v>130</v>
      </c>
      <c r="E128" s="31"/>
      <c r="F128" s="159" t="s">
        <v>313</v>
      </c>
      <c r="G128" s="31"/>
      <c r="H128" s="31"/>
      <c r="I128" s="160"/>
      <c r="J128" s="31"/>
      <c r="K128" s="31"/>
      <c r="L128" s="32"/>
      <c r="M128" s="161"/>
      <c r="N128" s="162"/>
      <c r="O128" s="57"/>
      <c r="P128" s="57"/>
      <c r="Q128" s="57"/>
      <c r="R128" s="57"/>
      <c r="S128" s="57"/>
      <c r="T128" s="58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130</v>
      </c>
      <c r="AU128" s="16" t="s">
        <v>83</v>
      </c>
    </row>
    <row r="129" spans="1:65" s="2" customFormat="1" ht="21.75" customHeight="1">
      <c r="A129" s="31"/>
      <c r="B129" s="143"/>
      <c r="C129" s="144" t="s">
        <v>159</v>
      </c>
      <c r="D129" s="144" t="s">
        <v>124</v>
      </c>
      <c r="E129" s="145" t="s">
        <v>315</v>
      </c>
      <c r="F129" s="146" t="s">
        <v>316</v>
      </c>
      <c r="G129" s="147" t="s">
        <v>148</v>
      </c>
      <c r="H129" s="148">
        <v>211</v>
      </c>
      <c r="I129" s="149"/>
      <c r="J129" s="150">
        <f>ROUND(I129*H129,2)</f>
        <v>0</v>
      </c>
      <c r="K129" s="151"/>
      <c r="L129" s="32"/>
      <c r="M129" s="152" t="s">
        <v>1</v>
      </c>
      <c r="N129" s="153" t="s">
        <v>38</v>
      </c>
      <c r="O129" s="57"/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6" t="s">
        <v>303</v>
      </c>
      <c r="AT129" s="156" t="s">
        <v>124</v>
      </c>
      <c r="AU129" s="156" t="s">
        <v>83</v>
      </c>
      <c r="AY129" s="16" t="s">
        <v>122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6" t="s">
        <v>81</v>
      </c>
      <c r="BK129" s="157">
        <f>ROUND(I129*H129,2)</f>
        <v>0</v>
      </c>
      <c r="BL129" s="16" t="s">
        <v>303</v>
      </c>
      <c r="BM129" s="156" t="s">
        <v>343</v>
      </c>
    </row>
    <row r="130" spans="1:65" s="2" customFormat="1">
      <c r="A130" s="31"/>
      <c r="B130" s="32"/>
      <c r="C130" s="31"/>
      <c r="D130" s="158" t="s">
        <v>130</v>
      </c>
      <c r="E130" s="31"/>
      <c r="F130" s="159" t="s">
        <v>316</v>
      </c>
      <c r="G130" s="31"/>
      <c r="H130" s="31"/>
      <c r="I130" s="160"/>
      <c r="J130" s="31"/>
      <c r="K130" s="31"/>
      <c r="L130" s="32"/>
      <c r="M130" s="161"/>
      <c r="N130" s="162"/>
      <c r="O130" s="57"/>
      <c r="P130" s="57"/>
      <c r="Q130" s="57"/>
      <c r="R130" s="57"/>
      <c r="S130" s="57"/>
      <c r="T130" s="58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130</v>
      </c>
      <c r="AU130" s="16" t="s">
        <v>83</v>
      </c>
    </row>
    <row r="131" spans="1:65" s="2" customFormat="1" ht="21.75" customHeight="1">
      <c r="A131" s="31"/>
      <c r="B131" s="143"/>
      <c r="C131" s="144" t="s">
        <v>166</v>
      </c>
      <c r="D131" s="144" t="s">
        <v>124</v>
      </c>
      <c r="E131" s="145" t="s">
        <v>318</v>
      </c>
      <c r="F131" s="146" t="s">
        <v>319</v>
      </c>
      <c r="G131" s="147" t="s">
        <v>148</v>
      </c>
      <c r="H131" s="148">
        <v>211</v>
      </c>
      <c r="I131" s="149"/>
      <c r="J131" s="150">
        <f>ROUND(I131*H131,2)</f>
        <v>0</v>
      </c>
      <c r="K131" s="151"/>
      <c r="L131" s="32"/>
      <c r="M131" s="152" t="s">
        <v>1</v>
      </c>
      <c r="N131" s="153" t="s">
        <v>38</v>
      </c>
      <c r="O131" s="57"/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6" t="s">
        <v>303</v>
      </c>
      <c r="AT131" s="156" t="s">
        <v>124</v>
      </c>
      <c r="AU131" s="156" t="s">
        <v>83</v>
      </c>
      <c r="AY131" s="16" t="s">
        <v>122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6" t="s">
        <v>81</v>
      </c>
      <c r="BK131" s="157">
        <f>ROUND(I131*H131,2)</f>
        <v>0</v>
      </c>
      <c r="BL131" s="16" t="s">
        <v>303</v>
      </c>
      <c r="BM131" s="156" t="s">
        <v>344</v>
      </c>
    </row>
    <row r="132" spans="1:65" s="2" customFormat="1">
      <c r="A132" s="31"/>
      <c r="B132" s="32"/>
      <c r="C132" s="31"/>
      <c r="D132" s="158" t="s">
        <v>130</v>
      </c>
      <c r="E132" s="31"/>
      <c r="F132" s="159" t="s">
        <v>319</v>
      </c>
      <c r="G132" s="31"/>
      <c r="H132" s="31"/>
      <c r="I132" s="160"/>
      <c r="J132" s="31"/>
      <c r="K132" s="31"/>
      <c r="L132" s="32"/>
      <c r="M132" s="161"/>
      <c r="N132" s="162"/>
      <c r="O132" s="57"/>
      <c r="P132" s="57"/>
      <c r="Q132" s="57"/>
      <c r="R132" s="57"/>
      <c r="S132" s="57"/>
      <c r="T132" s="58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130</v>
      </c>
      <c r="AU132" s="16" t="s">
        <v>83</v>
      </c>
    </row>
    <row r="133" spans="1:65" s="2" customFormat="1" ht="24.2" customHeight="1">
      <c r="A133" s="31"/>
      <c r="B133" s="143"/>
      <c r="C133" s="144" t="s">
        <v>172</v>
      </c>
      <c r="D133" s="144" t="s">
        <v>124</v>
      </c>
      <c r="E133" s="145" t="s">
        <v>321</v>
      </c>
      <c r="F133" s="146" t="s">
        <v>322</v>
      </c>
      <c r="G133" s="147" t="s">
        <v>323</v>
      </c>
      <c r="H133" s="148">
        <v>6</v>
      </c>
      <c r="I133" s="149"/>
      <c r="J133" s="150">
        <f>ROUND(I133*H133,2)</f>
        <v>0</v>
      </c>
      <c r="K133" s="151"/>
      <c r="L133" s="32"/>
      <c r="M133" s="152" t="s">
        <v>1</v>
      </c>
      <c r="N133" s="153" t="s">
        <v>38</v>
      </c>
      <c r="O133" s="57"/>
      <c r="P133" s="154">
        <f>O133*H133</f>
        <v>0</v>
      </c>
      <c r="Q133" s="154">
        <v>0</v>
      </c>
      <c r="R133" s="154">
        <f>Q133*H133</f>
        <v>0</v>
      </c>
      <c r="S133" s="154">
        <v>0</v>
      </c>
      <c r="T133" s="155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6" t="s">
        <v>303</v>
      </c>
      <c r="AT133" s="156" t="s">
        <v>124</v>
      </c>
      <c r="AU133" s="156" t="s">
        <v>83</v>
      </c>
      <c r="AY133" s="16" t="s">
        <v>122</v>
      </c>
      <c r="BE133" s="157">
        <f>IF(N133="základní",J133,0)</f>
        <v>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6" t="s">
        <v>81</v>
      </c>
      <c r="BK133" s="157">
        <f>ROUND(I133*H133,2)</f>
        <v>0</v>
      </c>
      <c r="BL133" s="16" t="s">
        <v>303</v>
      </c>
      <c r="BM133" s="156" t="s">
        <v>345</v>
      </c>
    </row>
    <row r="134" spans="1:65" s="2" customFormat="1" ht="19.5">
      <c r="A134" s="31"/>
      <c r="B134" s="32"/>
      <c r="C134" s="31"/>
      <c r="D134" s="158" t="s">
        <v>130</v>
      </c>
      <c r="E134" s="31"/>
      <c r="F134" s="159" t="s">
        <v>322</v>
      </c>
      <c r="G134" s="31"/>
      <c r="H134" s="31"/>
      <c r="I134" s="160"/>
      <c r="J134" s="31"/>
      <c r="K134" s="31"/>
      <c r="L134" s="32"/>
      <c r="M134" s="161"/>
      <c r="N134" s="162"/>
      <c r="O134" s="57"/>
      <c r="P134" s="57"/>
      <c r="Q134" s="57"/>
      <c r="R134" s="57"/>
      <c r="S134" s="57"/>
      <c r="T134" s="58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130</v>
      </c>
      <c r="AU134" s="16" t="s">
        <v>83</v>
      </c>
    </row>
    <row r="135" spans="1:65" s="2" customFormat="1" ht="24.2" customHeight="1">
      <c r="A135" s="31"/>
      <c r="B135" s="143"/>
      <c r="C135" s="144" t="s">
        <v>178</v>
      </c>
      <c r="D135" s="144" t="s">
        <v>124</v>
      </c>
      <c r="E135" s="145" t="s">
        <v>325</v>
      </c>
      <c r="F135" s="146" t="s">
        <v>326</v>
      </c>
      <c r="G135" s="147" t="s">
        <v>323</v>
      </c>
      <c r="H135" s="148">
        <v>6</v>
      </c>
      <c r="I135" s="149"/>
      <c r="J135" s="150">
        <f>ROUND(I135*H135,2)</f>
        <v>0</v>
      </c>
      <c r="K135" s="151"/>
      <c r="L135" s="32"/>
      <c r="M135" s="152" t="s">
        <v>1</v>
      </c>
      <c r="N135" s="153" t="s">
        <v>38</v>
      </c>
      <c r="O135" s="57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6" t="s">
        <v>303</v>
      </c>
      <c r="AT135" s="156" t="s">
        <v>124</v>
      </c>
      <c r="AU135" s="156" t="s">
        <v>83</v>
      </c>
      <c r="AY135" s="16" t="s">
        <v>122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6" t="s">
        <v>81</v>
      </c>
      <c r="BK135" s="157">
        <f>ROUND(I135*H135,2)</f>
        <v>0</v>
      </c>
      <c r="BL135" s="16" t="s">
        <v>303</v>
      </c>
      <c r="BM135" s="156" t="s">
        <v>346</v>
      </c>
    </row>
    <row r="136" spans="1:65" s="2" customFormat="1" ht="19.5">
      <c r="A136" s="31"/>
      <c r="B136" s="32"/>
      <c r="C136" s="31"/>
      <c r="D136" s="158" t="s">
        <v>130</v>
      </c>
      <c r="E136" s="31"/>
      <c r="F136" s="159" t="s">
        <v>326</v>
      </c>
      <c r="G136" s="31"/>
      <c r="H136" s="31"/>
      <c r="I136" s="160"/>
      <c r="J136" s="31"/>
      <c r="K136" s="31"/>
      <c r="L136" s="32"/>
      <c r="M136" s="161"/>
      <c r="N136" s="162"/>
      <c r="O136" s="57"/>
      <c r="P136" s="57"/>
      <c r="Q136" s="57"/>
      <c r="R136" s="57"/>
      <c r="S136" s="57"/>
      <c r="T136" s="58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130</v>
      </c>
      <c r="AU136" s="16" t="s">
        <v>83</v>
      </c>
    </row>
    <row r="137" spans="1:65" s="2" customFormat="1" ht="16.5" customHeight="1">
      <c r="A137" s="31"/>
      <c r="B137" s="143"/>
      <c r="C137" s="144" t="s">
        <v>186</v>
      </c>
      <c r="D137" s="144" t="s">
        <v>124</v>
      </c>
      <c r="E137" s="145" t="s">
        <v>328</v>
      </c>
      <c r="F137" s="146" t="s">
        <v>329</v>
      </c>
      <c r="G137" s="147" t="s">
        <v>323</v>
      </c>
      <c r="H137" s="148">
        <v>6</v>
      </c>
      <c r="I137" s="149"/>
      <c r="J137" s="150">
        <f>ROUND(I137*H137,2)</f>
        <v>0</v>
      </c>
      <c r="K137" s="151"/>
      <c r="L137" s="32"/>
      <c r="M137" s="152" t="s">
        <v>1</v>
      </c>
      <c r="N137" s="153" t="s">
        <v>38</v>
      </c>
      <c r="O137" s="57"/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6" t="s">
        <v>303</v>
      </c>
      <c r="AT137" s="156" t="s">
        <v>124</v>
      </c>
      <c r="AU137" s="156" t="s">
        <v>83</v>
      </c>
      <c r="AY137" s="16" t="s">
        <v>122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6" t="s">
        <v>81</v>
      </c>
      <c r="BK137" s="157">
        <f>ROUND(I137*H137,2)</f>
        <v>0</v>
      </c>
      <c r="BL137" s="16" t="s">
        <v>303</v>
      </c>
      <c r="BM137" s="156" t="s">
        <v>347</v>
      </c>
    </row>
    <row r="138" spans="1:65" s="2" customFormat="1">
      <c r="A138" s="31"/>
      <c r="B138" s="32"/>
      <c r="C138" s="31"/>
      <c r="D138" s="158" t="s">
        <v>130</v>
      </c>
      <c r="E138" s="31"/>
      <c r="F138" s="159" t="s">
        <v>329</v>
      </c>
      <c r="G138" s="31"/>
      <c r="H138" s="31"/>
      <c r="I138" s="160"/>
      <c r="J138" s="31"/>
      <c r="K138" s="31"/>
      <c r="L138" s="32"/>
      <c r="M138" s="161"/>
      <c r="N138" s="162"/>
      <c r="O138" s="57"/>
      <c r="P138" s="57"/>
      <c r="Q138" s="57"/>
      <c r="R138" s="57"/>
      <c r="S138" s="57"/>
      <c r="T138" s="58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130</v>
      </c>
      <c r="AU138" s="16" t="s">
        <v>83</v>
      </c>
    </row>
    <row r="139" spans="1:65" s="2" customFormat="1" ht="16.5" customHeight="1">
      <c r="A139" s="31"/>
      <c r="B139" s="143"/>
      <c r="C139" s="144" t="s">
        <v>192</v>
      </c>
      <c r="D139" s="144" t="s">
        <v>124</v>
      </c>
      <c r="E139" s="145" t="s">
        <v>331</v>
      </c>
      <c r="F139" s="146" t="s">
        <v>332</v>
      </c>
      <c r="G139" s="147" t="s">
        <v>241</v>
      </c>
      <c r="H139" s="148">
        <v>1</v>
      </c>
      <c r="I139" s="149"/>
      <c r="J139" s="150">
        <f>ROUND(I139*H139,2)</f>
        <v>0</v>
      </c>
      <c r="K139" s="151"/>
      <c r="L139" s="32"/>
      <c r="M139" s="152" t="s">
        <v>1</v>
      </c>
      <c r="N139" s="153" t="s">
        <v>38</v>
      </c>
      <c r="O139" s="57"/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6" t="s">
        <v>303</v>
      </c>
      <c r="AT139" s="156" t="s">
        <v>124</v>
      </c>
      <c r="AU139" s="156" t="s">
        <v>83</v>
      </c>
      <c r="AY139" s="16" t="s">
        <v>122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6" t="s">
        <v>81</v>
      </c>
      <c r="BK139" s="157">
        <f>ROUND(I139*H139,2)</f>
        <v>0</v>
      </c>
      <c r="BL139" s="16" t="s">
        <v>303</v>
      </c>
      <c r="BM139" s="156" t="s">
        <v>348</v>
      </c>
    </row>
    <row r="140" spans="1:65" s="2" customFormat="1">
      <c r="A140" s="31"/>
      <c r="B140" s="32"/>
      <c r="C140" s="31"/>
      <c r="D140" s="158" t="s">
        <v>130</v>
      </c>
      <c r="E140" s="31"/>
      <c r="F140" s="159" t="s">
        <v>332</v>
      </c>
      <c r="G140" s="31"/>
      <c r="H140" s="31"/>
      <c r="I140" s="160"/>
      <c r="J140" s="31"/>
      <c r="K140" s="31"/>
      <c r="L140" s="32"/>
      <c r="M140" s="161"/>
      <c r="N140" s="162"/>
      <c r="O140" s="57"/>
      <c r="P140" s="57"/>
      <c r="Q140" s="57"/>
      <c r="R140" s="57"/>
      <c r="S140" s="57"/>
      <c r="T140" s="58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6" t="s">
        <v>130</v>
      </c>
      <c r="AU140" s="16" t="s">
        <v>83</v>
      </c>
    </row>
    <row r="141" spans="1:65" s="2" customFormat="1" ht="16.5" customHeight="1">
      <c r="A141" s="31"/>
      <c r="B141" s="143"/>
      <c r="C141" s="144" t="s">
        <v>198</v>
      </c>
      <c r="D141" s="144" t="s">
        <v>124</v>
      </c>
      <c r="E141" s="145" t="s">
        <v>334</v>
      </c>
      <c r="F141" s="146" t="s">
        <v>335</v>
      </c>
      <c r="G141" s="147" t="s">
        <v>241</v>
      </c>
      <c r="H141" s="241">
        <v>0</v>
      </c>
      <c r="I141" s="149"/>
      <c r="J141" s="150">
        <f>ROUND(I141*H141,2)</f>
        <v>0</v>
      </c>
      <c r="K141" s="151"/>
      <c r="L141" s="32"/>
      <c r="M141" s="152" t="s">
        <v>1</v>
      </c>
      <c r="N141" s="153" t="s">
        <v>38</v>
      </c>
      <c r="O141" s="57"/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6" t="s">
        <v>303</v>
      </c>
      <c r="AT141" s="156" t="s">
        <v>124</v>
      </c>
      <c r="AU141" s="156" t="s">
        <v>83</v>
      </c>
      <c r="AY141" s="16" t="s">
        <v>122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6" t="s">
        <v>81</v>
      </c>
      <c r="BK141" s="157">
        <f>ROUND(I141*H141,2)</f>
        <v>0</v>
      </c>
      <c r="BL141" s="16" t="s">
        <v>303</v>
      </c>
      <c r="BM141" s="156" t="s">
        <v>349</v>
      </c>
    </row>
    <row r="142" spans="1:65" s="2" customFormat="1">
      <c r="A142" s="31"/>
      <c r="B142" s="32"/>
      <c r="C142" s="31"/>
      <c r="D142" s="158" t="s">
        <v>130</v>
      </c>
      <c r="E142" s="31"/>
      <c r="F142" s="159" t="s">
        <v>337</v>
      </c>
      <c r="G142" s="31"/>
      <c r="H142" s="31"/>
      <c r="I142" s="160"/>
      <c r="J142" s="31"/>
      <c r="K142" s="31"/>
      <c r="L142" s="32"/>
      <c r="M142" s="193"/>
      <c r="N142" s="194"/>
      <c r="O142" s="195"/>
      <c r="P142" s="195"/>
      <c r="Q142" s="195"/>
      <c r="R142" s="195"/>
      <c r="S142" s="195"/>
      <c r="T142" s="196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6" t="s">
        <v>130</v>
      </c>
      <c r="AU142" s="16" t="s">
        <v>83</v>
      </c>
    </row>
    <row r="143" spans="1:65" s="2" customFormat="1" ht="6.95" customHeight="1">
      <c r="A143" s="31"/>
      <c r="B143" s="46"/>
      <c r="C143" s="47"/>
      <c r="D143" s="47"/>
      <c r="E143" s="47"/>
      <c r="F143" s="47"/>
      <c r="G143" s="47"/>
      <c r="H143" s="47"/>
      <c r="I143" s="47"/>
      <c r="J143" s="47"/>
      <c r="K143" s="47"/>
      <c r="L143" s="32"/>
      <c r="M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</sheetData>
  <autoFilter ref="C117:K142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SO-01 - 01) chodníky ul. ...</vt:lpstr>
      <vt:lpstr>SO-02 - 02) chodníky ul. ...</vt:lpstr>
      <vt:lpstr>SO-03 - 03) příprava pro ...</vt:lpstr>
      <vt:lpstr>SO-04 - 04) příprava pro ...</vt:lpstr>
      <vt:lpstr>'Rekapitulace stavby'!Názvy_tisku</vt:lpstr>
      <vt:lpstr>'SO-01 - 01) chodníky ul. ...'!Názvy_tisku</vt:lpstr>
      <vt:lpstr>'SO-02 - 02) chodníky ul. ...'!Názvy_tisku</vt:lpstr>
      <vt:lpstr>'SO-03 - 03) příprava pro ...'!Názvy_tisku</vt:lpstr>
      <vt:lpstr>'SO-04 - 04) příprava pro ...'!Názvy_tisku</vt:lpstr>
      <vt:lpstr>'Rekapitulace stavby'!Oblast_tisku</vt:lpstr>
      <vt:lpstr>'SO-01 - 01) chodníky ul. ...'!Oblast_tisku</vt:lpstr>
      <vt:lpstr>'SO-02 - 02) chodníky ul. ...'!Oblast_tisku</vt:lpstr>
      <vt:lpstr>'SO-03 - 03) příprava pro ...'!Oblast_tisku</vt:lpstr>
      <vt:lpstr>'SO-04 - 04) příprava pro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Štěpanovský</dc:creator>
  <cp:lastModifiedBy>Valentová Ilona Ing.</cp:lastModifiedBy>
  <dcterms:created xsi:type="dcterms:W3CDTF">2023-10-23T11:54:24Z</dcterms:created>
  <dcterms:modified xsi:type="dcterms:W3CDTF">2023-10-26T08:17:29Z</dcterms:modified>
</cp:coreProperties>
</file>